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D72179DA-5FDE-42C6-9670-2CF789820842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G16" i="3" s="1"/>
  <c r="C14" i="18" s="1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M11" i="3"/>
  <c r="E3" i="3"/>
  <c r="E2" i="3"/>
  <c r="C27" i="27"/>
  <c r="C27" i="21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22" i="52"/>
  <c r="C13" i="52"/>
  <c r="C19" i="52" s="1"/>
  <c r="C12" i="52"/>
  <c r="C11" i="52"/>
  <c r="C10" i="52"/>
  <c r="C9" i="52"/>
  <c r="C5" i="52"/>
  <c r="C4" i="52"/>
  <c r="C3" i="52"/>
  <c r="C13" i="51"/>
  <c r="F19" i="51" s="1"/>
  <c r="I19" i="51" s="1"/>
  <c r="C12" i="51"/>
  <c r="C11" i="51"/>
  <c r="C10" i="51"/>
  <c r="C9" i="51"/>
  <c r="C5" i="51"/>
  <c r="C4" i="51"/>
  <c r="C3" i="5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21" i="47"/>
  <c r="C13" i="47"/>
  <c r="C27" i="47" s="1"/>
  <c r="C12" i="47"/>
  <c r="C11" i="47"/>
  <c r="C10" i="47"/>
  <c r="C9" i="47"/>
  <c r="C5" i="47"/>
  <c r="C4" i="47"/>
  <c r="C3" i="47"/>
  <c r="C13" i="46"/>
  <c r="C12" i="46"/>
  <c r="C11" i="46"/>
  <c r="C10" i="46"/>
  <c r="C9" i="46"/>
  <c r="C5" i="46"/>
  <c r="C4" i="46"/>
  <c r="C3" i="46"/>
  <c r="C13" i="45"/>
  <c r="C25" i="45" s="1"/>
  <c r="C12" i="45"/>
  <c r="C11" i="45"/>
  <c r="C10" i="45"/>
  <c r="C9" i="45"/>
  <c r="C5" i="45"/>
  <c r="C4" i="45"/>
  <c r="C3" i="45"/>
  <c r="C13" i="44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C12" i="41"/>
  <c r="C11" i="41"/>
  <c r="C10" i="41"/>
  <c r="C9" i="41"/>
  <c r="C5" i="41"/>
  <c r="C4" i="41"/>
  <c r="C3" i="41"/>
  <c r="C13" i="40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13" i="32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E17" i="30"/>
  <c r="D7" i="30" s="1"/>
  <c r="C13" i="30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D14" i="16" s="1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D14" i="13" s="1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7"/>
  <c r="D14" i="43"/>
  <c r="D14" i="35"/>
  <c r="D14" i="34"/>
  <c r="D14" i="32"/>
  <c r="D14" i="30"/>
  <c r="D14" i="29"/>
  <c r="D14" i="24"/>
  <c r="D14" i="12"/>
  <c r="D14" i="11"/>
  <c r="D14" i="10"/>
  <c r="D14" i="9"/>
  <c r="M50" i="3"/>
  <c r="N45" i="3"/>
  <c r="M45" i="3"/>
  <c r="L45" i="3"/>
  <c r="M44" i="3"/>
  <c r="M43" i="3"/>
  <c r="N38" i="3"/>
  <c r="L37" i="3"/>
  <c r="L36" i="3"/>
  <c r="K35" i="3"/>
  <c r="L32" i="3"/>
  <c r="M29" i="3"/>
  <c r="L29" i="3"/>
  <c r="K29" i="3"/>
  <c r="L28" i="3"/>
  <c r="M21" i="3"/>
  <c r="M19" i="3"/>
  <c r="F26" i="29"/>
  <c r="I26" i="29" s="1"/>
  <c r="C23" i="47" l="1"/>
  <c r="C27" i="29"/>
  <c r="C23" i="43"/>
  <c r="C27" i="35"/>
  <c r="C27" i="45"/>
  <c r="D17" i="29"/>
  <c r="C6" i="29" s="1"/>
  <c r="C27" i="51"/>
  <c r="C27" i="53"/>
  <c r="C27" i="19"/>
  <c r="G49" i="3"/>
  <c r="C27" i="23"/>
  <c r="G43" i="3"/>
  <c r="G41" i="3"/>
  <c r="G17" i="3"/>
  <c r="C14" i="19" s="1"/>
  <c r="G25" i="30"/>
  <c r="C7" i="31"/>
  <c r="D14" i="31"/>
  <c r="C27" i="31"/>
  <c r="F26" i="32"/>
  <c r="I26" i="32" s="1"/>
  <c r="C7" i="32"/>
  <c r="C27" i="32"/>
  <c r="F25" i="32"/>
  <c r="I25" i="32" s="1"/>
  <c r="C18" i="32"/>
  <c r="D17" i="32"/>
  <c r="C6" i="32" s="1"/>
  <c r="C25" i="32"/>
  <c r="D17" i="37"/>
  <c r="C6" i="37" s="1"/>
  <c r="C7" i="37"/>
  <c r="C27" i="37"/>
  <c r="F26" i="38"/>
  <c r="I26" i="38" s="1"/>
  <c r="C7" i="38"/>
  <c r="C27" i="38"/>
  <c r="C7" i="39"/>
  <c r="C27" i="39"/>
  <c r="F26" i="40"/>
  <c r="I26" i="40" s="1"/>
  <c r="G26" i="40" s="1"/>
  <c r="C7" i="40"/>
  <c r="C27" i="40"/>
  <c r="E17" i="40"/>
  <c r="D7" i="40" s="1"/>
  <c r="C25" i="40"/>
  <c r="D14" i="40"/>
  <c r="F26" i="30"/>
  <c r="H26" i="30" s="1"/>
  <c r="C7" i="30"/>
  <c r="C27" i="30"/>
  <c r="C25" i="30"/>
  <c r="C19" i="30"/>
  <c r="D17" i="30"/>
  <c r="C6" i="30" s="1"/>
  <c r="C21" i="30"/>
  <c r="E17" i="32"/>
  <c r="D7" i="32" s="1"/>
  <c r="C26" i="32"/>
  <c r="C7" i="33"/>
  <c r="D14" i="33"/>
  <c r="C27" i="33"/>
  <c r="F26" i="34"/>
  <c r="I26" i="34" s="1"/>
  <c r="C7" i="34"/>
  <c r="C27" i="34"/>
  <c r="F20" i="34"/>
  <c r="I20" i="34" s="1"/>
  <c r="F27" i="41"/>
  <c r="I27" i="41" s="1"/>
  <c r="C7" i="41"/>
  <c r="F26" i="44"/>
  <c r="C7" i="44"/>
  <c r="C18" i="44"/>
  <c r="F26" i="46"/>
  <c r="I26" i="46" s="1"/>
  <c r="C7" i="46"/>
  <c r="F26" i="48"/>
  <c r="I26" i="48" s="1"/>
  <c r="C7" i="48"/>
  <c r="F18" i="49"/>
  <c r="I18" i="49" s="1"/>
  <c r="C7" i="49"/>
  <c r="F26" i="50"/>
  <c r="I26" i="50" s="1"/>
  <c r="C7" i="50"/>
  <c r="C27" i="41"/>
  <c r="C27" i="49"/>
  <c r="K28" i="3"/>
  <c r="M28" i="3"/>
  <c r="K32" i="3"/>
  <c r="M32" i="3"/>
  <c r="K36" i="3"/>
  <c r="N36" i="3"/>
  <c r="M38" i="3"/>
  <c r="M40" i="3"/>
  <c r="L44" i="3"/>
  <c r="N44" i="3"/>
  <c r="M48" i="3"/>
  <c r="D14" i="41"/>
  <c r="D14" i="44"/>
  <c r="D14" i="46"/>
  <c r="D14" i="48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F26" i="36"/>
  <c r="I26" i="36" s="1"/>
  <c r="C7" i="36"/>
  <c r="F19" i="41"/>
  <c r="I19" i="41" s="1"/>
  <c r="F26" i="42"/>
  <c r="I26" i="42" s="1"/>
  <c r="C7" i="42"/>
  <c r="F22" i="43"/>
  <c r="I22" i="43" s="1"/>
  <c r="C7" i="43"/>
  <c r="E17" i="44"/>
  <c r="D7" i="44" s="1"/>
  <c r="F20" i="44"/>
  <c r="I20" i="44" s="1"/>
  <c r="G20" i="44" s="1"/>
  <c r="C23" i="45"/>
  <c r="C7" i="45"/>
  <c r="F21" i="46"/>
  <c r="I21" i="46" s="1"/>
  <c r="F19" i="47"/>
  <c r="H19" i="47" s="1"/>
  <c r="C7" i="47"/>
  <c r="F22" i="47"/>
  <c r="I22" i="47" s="1"/>
  <c r="F24" i="50"/>
  <c r="I24" i="50" s="1"/>
  <c r="C19" i="51"/>
  <c r="C7" i="51"/>
  <c r="F22" i="51"/>
  <c r="I22" i="51" s="1"/>
  <c r="F26" i="52"/>
  <c r="H26" i="52" s="1"/>
  <c r="C7" i="52"/>
  <c r="F20" i="52"/>
  <c r="I20" i="52" s="1"/>
  <c r="F25" i="52"/>
  <c r="I25" i="52" s="1"/>
  <c r="C27" i="18"/>
  <c r="C27" i="20"/>
  <c r="C27" i="22"/>
  <c r="C27" i="24"/>
  <c r="C27" i="26"/>
  <c r="C27" i="28"/>
  <c r="C27" i="36"/>
  <c r="C27" i="42"/>
  <c r="C27" i="44"/>
  <c r="C27" i="46"/>
  <c r="C27" i="48"/>
  <c r="C27" i="50"/>
  <c r="C27" i="52"/>
  <c r="G50" i="3"/>
  <c r="G42" i="3"/>
  <c r="G34" i="3"/>
  <c r="G26" i="3"/>
  <c r="C14" i="28" s="1"/>
  <c r="G18" i="3"/>
  <c r="C14" i="20" s="1"/>
  <c r="C27" i="17"/>
  <c r="C19" i="16"/>
  <c r="C7" i="16"/>
  <c r="C27" i="16"/>
  <c r="M13" i="3"/>
  <c r="C24" i="15"/>
  <c r="C7" i="15"/>
  <c r="C27" i="15"/>
  <c r="C25" i="14"/>
  <c r="C7" i="14"/>
  <c r="C27" i="14"/>
  <c r="C25" i="13"/>
  <c r="C7" i="13"/>
  <c r="C27" i="13"/>
  <c r="C21" i="12"/>
  <c r="C7" i="12"/>
  <c r="C27" i="12"/>
  <c r="C27" i="11"/>
  <c r="C27" i="10"/>
  <c r="M7" i="3"/>
  <c r="C21" i="9"/>
  <c r="C7" i="9"/>
  <c r="C27" i="9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C21" i="32"/>
  <c r="C23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I26" i="52"/>
  <c r="H26" i="50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4" i="48"/>
  <c r="D6" i="44"/>
  <c r="C23" i="29"/>
  <c r="L5" i="3"/>
  <c r="N7" i="3"/>
  <c r="C19" i="23"/>
  <c r="L9" i="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I19" i="47"/>
  <c r="H27" i="51"/>
  <c r="H26" i="38"/>
  <c r="H25" i="30"/>
  <c r="H24" i="50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0" i="52"/>
  <c r="H26" i="48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5" i="32" l="1"/>
  <c r="H18" i="49"/>
  <c r="G20" i="50"/>
  <c r="G26" i="50"/>
  <c r="G20" i="32"/>
  <c r="D6" i="32"/>
  <c r="G26" i="32"/>
  <c r="G26" i="42"/>
  <c r="H22" i="43"/>
  <c r="G21" i="46"/>
  <c r="H26" i="40"/>
  <c r="G21" i="34"/>
  <c r="G25" i="46"/>
  <c r="H26" i="44"/>
  <c r="I26" i="44"/>
  <c r="G26" i="44" s="1"/>
  <c r="H26" i="34"/>
  <c r="H25" i="32"/>
  <c r="H25" i="52"/>
  <c r="H22" i="47"/>
  <c r="G24" i="50"/>
  <c r="D6" i="50"/>
  <c r="G24" i="38"/>
  <c r="G21" i="36"/>
  <c r="I26" i="30"/>
  <c r="G26" i="30" s="1"/>
  <c r="H20" i="44"/>
  <c r="G25" i="50"/>
  <c r="H22" i="51"/>
  <c r="H26" i="49"/>
  <c r="H25" i="44"/>
  <c r="I24" i="44"/>
  <c r="G24" i="44" s="1"/>
  <c r="H26" i="45"/>
  <c r="H25" i="40"/>
  <c r="H21" i="4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7" l="1"/>
  <c r="I15" i="3" s="1"/>
  <c r="H15" i="3"/>
  <c r="L15" i="3" s="1"/>
  <c r="D29" i="10"/>
  <c r="I8" i="3" s="1"/>
  <c r="H8" i="3"/>
  <c r="K8" i="3" s="1"/>
  <c r="D29" i="12"/>
  <c r="I10" i="3" s="1"/>
  <c r="H10" i="3"/>
  <c r="L10" i="3" s="1"/>
  <c r="D29" i="14"/>
  <c r="I12" i="3" s="1"/>
  <c r="H12" i="3"/>
  <c r="L12" i="3" s="1"/>
  <c r="D29" i="16"/>
  <c r="I14" i="3" s="1"/>
  <c r="H14" i="3"/>
  <c r="L14" i="3" s="1"/>
  <c r="D29" i="20"/>
  <c r="I18" i="3" s="1"/>
  <c r="H18" i="3"/>
  <c r="K44" i="3"/>
  <c r="H20" i="3"/>
  <c r="K46" i="3"/>
  <c r="H22" i="3"/>
  <c r="D29" i="26"/>
  <c r="I24" i="3" s="1"/>
  <c r="H24" i="3"/>
  <c r="L2" i="3"/>
  <c r="H27" i="3"/>
  <c r="D29" i="18"/>
  <c r="I16" i="3" s="1"/>
  <c r="H16" i="3"/>
  <c r="D29" i="7"/>
  <c r="I5" i="3" s="1"/>
  <c r="H5" i="3"/>
  <c r="D29" i="11"/>
  <c r="I9" i="3" s="1"/>
  <c r="H9" i="3"/>
  <c r="D29" i="13"/>
  <c r="I11" i="3" s="1"/>
  <c r="H11" i="3"/>
  <c r="L11" i="3" s="1"/>
  <c r="D29" i="15"/>
  <c r="I13" i="3" s="1"/>
  <c r="H13" i="3"/>
  <c r="L13" i="3" s="1"/>
  <c r="D29" i="19"/>
  <c r="I17" i="3" s="1"/>
  <c r="H17" i="3"/>
  <c r="K43" i="3"/>
  <c r="H19" i="3"/>
  <c r="D29" i="23"/>
  <c r="I21" i="3" s="1"/>
  <c r="H21" i="3"/>
  <c r="K47" i="3"/>
  <c r="H23" i="3"/>
  <c r="L3" i="3"/>
  <c r="H26" i="3"/>
  <c r="L4" i="3"/>
  <c r="H25" i="3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G13" i="3" l="1"/>
  <c r="C14" i="15" s="1"/>
  <c r="G14" i="3"/>
  <c r="C14" i="16" s="1"/>
  <c r="G15" i="3"/>
  <c r="C14" i="17" s="1"/>
  <c r="G12" i="3"/>
  <c r="C14" i="14" s="1"/>
  <c r="G11" i="3"/>
  <c r="C14" i="13" s="1"/>
  <c r="G10" i="3"/>
  <c r="C14" i="12" s="1"/>
  <c r="N4" i="3"/>
  <c r="M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7" i="3" l="1"/>
  <c r="C14" i="9" s="1"/>
  <c r="G9" i="3"/>
  <c r="C14" i="11" s="1"/>
  <c r="G8" i="3"/>
  <c r="C14" i="10" s="1"/>
  <c r="G4" i="3"/>
  <c r="C14" i="6" s="1"/>
  <c r="G6" i="3"/>
  <c r="C14" i="8" s="1"/>
  <c r="G5" i="3"/>
  <c r="C14" i="7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<sst xmlns="http://schemas.openxmlformats.org/spreadsheetml/2006/main" count="1373" uniqueCount="123">
  <si>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</si>
  <si>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</si>
  <si>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</si>
  <si>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</si>
  <si>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</si>
  <si>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</si>
  <si>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</si>
  <si>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</si>
  <si>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</si>
  <si>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</si>
  <si>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</si>
  <si>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</si>
  <si>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</si>
  <si>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</si>
  <si>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</si>
  <si>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</si>
  <si>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</si>
  <si>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</si>
  <si>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</si>
  <si>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</si>
  <si>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</si>
  <si>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</si>
  <si>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</si>
  <si>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</si>
  <si>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</si>
  <si>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</si>
  <si>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</si>
  <si>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</si>
  <si>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</si>
  <si>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</si>
  <si>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</si>
  <si>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</si>
  <si>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</si>
  <si>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</si>
  <si>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</si>
  <si>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</si>
  <si>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</si>
  <si>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</si>
  <si>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</si>
  <si>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</si>
  <si>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</si>
  <si>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</si>
  <si>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</si>
  <si>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</si>
  <si>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</si>
  <si>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</si>
  <si>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</si>
  <si>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</si>
  <si>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</si>
  <si>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</si>
  <si>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</si>
  <si>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</si>
  <si>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</si>
  <si>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</si>
  <si>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</si>
  <si>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</si>
  <si>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</si>
  <si>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</si>
  <si>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</si>
  <si>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</si>
  <si>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</si>
  <si>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</si>
  <si>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</si>
  <si>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</si>
  <si>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</si>
  <si>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</si>
  <si>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</si>
  <si>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</si>
  <si>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</si>
  <si>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</si>
  <si>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</si>
  <si>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</si>
  <si>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</si>
  <si>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</si>
  <si>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</si>
  <si>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</si>
  <si>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</si>
  <si>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</si>
  <si>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</si>
  <si>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</si>
  <si>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</si>
  <si>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</si>
  <si>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</si>
  <si>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</si>
  <si>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Ivana Dufková</t>
  </si>
  <si>
    <t>Urschula Misantos</t>
  </si>
  <si>
    <t>Golden retriever</t>
  </si>
  <si>
    <t>Jana Gaborová</t>
  </si>
  <si>
    <t>Apolenka od Kačky</t>
  </si>
  <si>
    <t>SBT</t>
  </si>
  <si>
    <t>Petra Najmanová</t>
  </si>
  <si>
    <t>Emma Aussieland</t>
  </si>
  <si>
    <t>Australský ovčák</t>
  </si>
  <si>
    <t>Michaela Svatoňová</t>
  </si>
  <si>
    <t>Natálie Maršnerová</t>
  </si>
  <si>
    <t>Orion Ferenčík</t>
  </si>
  <si>
    <t>Border kolie</t>
  </si>
  <si>
    <t>Lucie Nováková</t>
  </si>
  <si>
    <t>Bonfire Heart Australská Perla</t>
  </si>
  <si>
    <t>Tereza Marešová</t>
  </si>
  <si>
    <t>Van Damme Šlovický vrch</t>
  </si>
  <si>
    <t>Hovawart</t>
  </si>
  <si>
    <t>Karolína Majdlová</t>
  </si>
  <si>
    <t>Pampeliška z Blatenských luk</t>
  </si>
  <si>
    <t>Bílý švycarský ovčák</t>
  </si>
  <si>
    <t>Petra Kosová</t>
  </si>
  <si>
    <t>Rachel Darley Arabian</t>
  </si>
  <si>
    <t>Lenka Vaňková</t>
  </si>
  <si>
    <t>Nikola Zřídkaveselá</t>
  </si>
  <si>
    <t>Winnie</t>
  </si>
  <si>
    <t>Kříženec</t>
  </si>
  <si>
    <t>Aris Pilsen Pretzel</t>
  </si>
  <si>
    <t>Leona Koubková</t>
  </si>
  <si>
    <t>Ctir Land of Stone</t>
  </si>
  <si>
    <t>Německý špic</t>
  </si>
  <si>
    <t>Jana Glatterová</t>
  </si>
  <si>
    <t>Cassiana Rose de Guart</t>
  </si>
  <si>
    <t>Dalmatin</t>
  </si>
  <si>
    <t>Podzimní Obedience zkoušky Klatovy</t>
  </si>
  <si>
    <t>Petra Štolová</t>
  </si>
  <si>
    <t>Mgr. Lukáš Jánský</t>
  </si>
  <si>
    <t>Arya Pilsen Pretzel</t>
  </si>
  <si>
    <t>Callisto Taarika 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</si>
</sst>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I1" workbookViewId="0">
      <selection activeCell="C11" sqref="C11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84</v>
      </c>
      <c r="C2" s="67" t="s">
        <v>85</v>
      </c>
      <c r="D2" s="67" t="s">
        <v>86</v>
      </c>
      <c r="E2" s="7" t="s">
        <v>6</v>
      </c>
      <c r="F2" s="8"/>
      <c r="H2" s="9" t="s">
        <v>7</v>
      </c>
      <c r="I2" s="83" t="s">
        <v>84</v>
      </c>
      <c r="J2" s="83"/>
      <c r="K2" s="83"/>
    </row>
    <row r="3" spans="1:11" ht="15.6" x14ac:dyDescent="0.3">
      <c r="A3" s="5">
        <v>2</v>
      </c>
      <c r="B3" s="67" t="s">
        <v>87</v>
      </c>
      <c r="C3" s="67" t="s">
        <v>88</v>
      </c>
      <c r="D3" s="67" t="s">
        <v>89</v>
      </c>
      <c r="E3" s="7" t="s">
        <v>9</v>
      </c>
      <c r="F3" s="8"/>
      <c r="H3" s="10" t="s">
        <v>8</v>
      </c>
      <c r="I3" s="84" t="s">
        <v>118</v>
      </c>
      <c r="J3" s="84"/>
      <c r="K3" s="84"/>
    </row>
    <row r="4" spans="1:11" ht="16.2" thickBot="1" x14ac:dyDescent="0.35">
      <c r="A4" s="5">
        <v>3</v>
      </c>
      <c r="B4" s="67" t="s">
        <v>90</v>
      </c>
      <c r="C4" s="67" t="s">
        <v>91</v>
      </c>
      <c r="D4" s="67" t="s">
        <v>92</v>
      </c>
      <c r="E4" s="7" t="s">
        <v>9</v>
      </c>
      <c r="F4" s="8"/>
      <c r="H4" s="11" t="s">
        <v>10</v>
      </c>
      <c r="I4" s="85">
        <v>45234</v>
      </c>
      <c r="J4" s="85"/>
      <c r="K4" s="85"/>
    </row>
    <row r="5" spans="1:11" ht="16.2" thickBot="1" x14ac:dyDescent="0.35">
      <c r="A5" s="5">
        <v>4</v>
      </c>
      <c r="B5" s="67" t="s">
        <v>93</v>
      </c>
      <c r="C5" s="67" t="s">
        <v>121</v>
      </c>
      <c r="D5" s="67" t="s">
        <v>89</v>
      </c>
      <c r="E5" s="7" t="s">
        <v>17</v>
      </c>
      <c r="F5" s="8"/>
    </row>
    <row r="6" spans="1:11" ht="18" x14ac:dyDescent="0.35">
      <c r="A6" s="5">
        <v>5</v>
      </c>
      <c r="B6" s="67" t="s">
        <v>94</v>
      </c>
      <c r="C6" s="67" t="s">
        <v>95</v>
      </c>
      <c r="D6" s="67" t="s">
        <v>96</v>
      </c>
      <c r="E6" s="7" t="s">
        <v>17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97</v>
      </c>
      <c r="C7" s="67" t="s">
        <v>98</v>
      </c>
      <c r="D7" s="67" t="s">
        <v>92</v>
      </c>
      <c r="E7" s="7" t="s">
        <v>17</v>
      </c>
      <c r="F7" s="8"/>
      <c r="H7" s="12" t="s">
        <v>12</v>
      </c>
      <c r="I7" s="13" t="s">
        <v>119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99</v>
      </c>
      <c r="C8" s="67" t="s">
        <v>100</v>
      </c>
      <c r="D8" s="67" t="s">
        <v>101</v>
      </c>
      <c r="E8" s="7" t="s">
        <v>17</v>
      </c>
      <c r="F8" s="8"/>
      <c r="H8" s="15" t="s">
        <v>15</v>
      </c>
      <c r="I8" s="16" t="s">
        <v>120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102</v>
      </c>
      <c r="C9" s="67" t="s">
        <v>103</v>
      </c>
      <c r="D9" s="67" t="s">
        <v>104</v>
      </c>
      <c r="E9" s="7" t="s">
        <v>17</v>
      </c>
      <c r="F9" s="8"/>
    </row>
    <row r="10" spans="1:11" ht="18" x14ac:dyDescent="0.35">
      <c r="A10" s="5">
        <v>9</v>
      </c>
      <c r="B10" s="67" t="s">
        <v>105</v>
      </c>
      <c r="C10" s="67" t="s">
        <v>106</v>
      </c>
      <c r="D10" s="67" t="s">
        <v>96</v>
      </c>
      <c r="E10" s="7" t="s">
        <v>21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107</v>
      </c>
      <c r="C11" s="67" t="s">
        <v>122</v>
      </c>
      <c r="D11" s="67" t="s">
        <v>92</v>
      </c>
      <c r="E11" s="7" t="s">
        <v>21</v>
      </c>
      <c r="F11" s="8"/>
      <c r="H11" s="18" t="s">
        <v>12</v>
      </c>
      <c r="I11" s="13" t="s">
        <v>119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108</v>
      </c>
      <c r="C12" s="67" t="s">
        <v>109</v>
      </c>
      <c r="D12" s="67" t="s">
        <v>110</v>
      </c>
      <c r="E12" s="7" t="s">
        <v>21</v>
      </c>
      <c r="F12" s="8"/>
      <c r="H12" s="20" t="s">
        <v>15</v>
      </c>
      <c r="I12" s="16" t="s">
        <v>120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87</v>
      </c>
      <c r="C13" s="67" t="s">
        <v>111</v>
      </c>
      <c r="D13" s="67" t="s">
        <v>89</v>
      </c>
      <c r="E13" s="7" t="s">
        <v>21</v>
      </c>
      <c r="F13" s="8"/>
    </row>
    <row r="14" spans="1:11" ht="18" x14ac:dyDescent="0.35">
      <c r="A14" s="5">
        <v>13</v>
      </c>
      <c r="B14" s="67" t="s">
        <v>112</v>
      </c>
      <c r="C14" s="67" t="s">
        <v>113</v>
      </c>
      <c r="D14" s="67" t="s">
        <v>114</v>
      </c>
      <c r="E14" s="7" t="s">
        <v>21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115</v>
      </c>
      <c r="C15" s="67" t="s">
        <v>116</v>
      </c>
      <c r="D15" s="67" t="s">
        <v>117</v>
      </c>
      <c r="E15" s="7" t="s">
        <v>21</v>
      </c>
      <c r="F15" s="8"/>
      <c r="H15" s="22" t="s">
        <v>12</v>
      </c>
      <c r="I15" s="13" t="s">
        <v>119</v>
      </c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 t="s">
        <v>120</v>
      </c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2" t="s">
        <v>20</v>
      </c>
      <c r="I18" s="82"/>
      <c r="J18" s="82"/>
      <c r="K18" s="82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 t="s">
        <v>119</v>
      </c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 t="s">
        <v>120</v>
      </c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landscape" horizontalDpi="4294967294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2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Startovka!B8</f>
        <v>Tereza Marešová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Startovka!C8</f>
        <v>Van Damme Šlovický vrch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Startovka!D8</f>
        <v>Hovawart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Startovka!A8</f>
        <v>7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Startovka!E8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Výsledky!G8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7.5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22.5</v>
      </c>
      <c r="H19" s="64">
        <f t="shared" si="0"/>
        <v>22.5</v>
      </c>
      <c r="I19" s="64">
        <f t="shared" si="1"/>
        <v>11.25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172.5</v>
      </c>
      <c r="E28" s="101"/>
      <c r="F28" s="101"/>
      <c r="G28" s="101"/>
      <c r="H28" s="64">
        <f>SUM(G18:G27)</f>
        <v>172.5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2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Startovka!B9</f>
        <v>Karolína Majdlová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Startovka!C9</f>
        <v>Pampeliška z Blatenských luk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Startovka!D9</f>
        <v>Bílý švycarský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Startovka!A9</f>
        <v>8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Startovka!E9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Výsledky!G9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263</v>
      </c>
      <c r="E28" s="101"/>
      <c r="F28" s="101"/>
      <c r="G28" s="101"/>
      <c r="H28" s="64">
        <f>SUM(G18:G27)</f>
        <v>263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Startovka!B10</f>
        <v>Petra Kosová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Startovka!C10</f>
        <v>Rachel Darley Arabian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Startovka!D10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Startovka!A10</f>
        <v>9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Startovka!E10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Výsledky!G10</f>
        <v>5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148.5</v>
      </c>
      <c r="E28" s="101"/>
      <c r="F28" s="101"/>
      <c r="G28" s="101"/>
      <c r="H28" s="64">
        <f>SUM(G18:G27)</f>
        <v>148.5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Startovka!B11</f>
        <v>Lenka Vaňková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Startovka!C11</f>
        <v>Callisto Taarika Mea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Startovka!D11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Startovka!A11</f>
        <v>10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Startovka!E11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Výsledky!G11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272.5</v>
      </c>
      <c r="E28" s="101"/>
      <c r="F28" s="101"/>
      <c r="G28" s="101"/>
      <c r="H28" s="64">
        <f>SUM(G18:G27)</f>
        <v>272.5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Startovka!B12</f>
        <v>Nikola Zřídkaveselá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Startovka!C12</f>
        <v>Winnie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Startovka!D12</f>
        <v>Kříženec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Startovka!A12</f>
        <v>11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Startovka!E12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Výsledky!G12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177</v>
      </c>
      <c r="E28" s="101"/>
      <c r="F28" s="101"/>
      <c r="G28" s="101"/>
      <c r="H28" s="64">
        <f>SUM(G18:G27)</f>
        <v>177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5" workbookViewId="0">
      <selection activeCell="G15" sqref="G1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Startovka!B13</f>
        <v>Jana Gaborová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Startovka!C13</f>
        <v>Aris Pilsen Pretzel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Startovka!D13</f>
        <v>SBT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Startovka!A13</f>
        <v>12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Startovka!E13</f>
        <v>OB1</v>
      </c>
      <c r="D13" s="100" t="s">
        <v>64</v>
      </c>
      <c r="E13" s="100"/>
      <c r="F13" s="100"/>
      <c r="G13" s="51" t="s">
        <v>45</v>
      </c>
    </row>
    <row r="14" spans="1:11" ht="20.100000000000001" customHeight="1" x14ac:dyDescent="0.3">
      <c r="A14" s="95" t="s">
        <v>65</v>
      </c>
      <c r="B14" s="95"/>
      <c r="C14" s="48" t="e">
        <f>Výsledky!G13</f>
        <v>#N/A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>
        <v>0</v>
      </c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 t="str">
        <f>IF(G13="ano","0",IF(G14="ano",H28-20,SUM(G18:G27)))</f>
        <v>0</v>
      </c>
      <c r="E28" s="101"/>
      <c r="F28" s="101"/>
      <c r="G28" s="101"/>
      <c r="H28" s="64">
        <f>SUM(G18:G27)</f>
        <v>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Diskvalifikace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Startovka!B14</f>
        <v>Leona Koubková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Startovka!C14</f>
        <v>Ctir Land of Stone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Startovka!D14</f>
        <v>Německý špic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Startovka!A14</f>
        <v>13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Startovka!E14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Výsledky!G14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149</v>
      </c>
      <c r="E28" s="101"/>
      <c r="F28" s="101"/>
      <c r="G28" s="101"/>
      <c r="H28" s="64">
        <f>SUM(G18:G27)</f>
        <v>149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Startovka!B15</f>
        <v>Jana Glatterová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Startovka!C15</f>
        <v>Cassiana Rose de Guart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Startovka!D15</f>
        <v>Dalmatin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Startovka!A15</f>
        <v>14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Startovka!E15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Výsledky!G15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241</v>
      </c>
      <c r="E28" s="101"/>
      <c r="F28" s="101"/>
      <c r="G28" s="101"/>
      <c r="H28" s="64">
        <f>SUM(G18:G27)</f>
        <v>241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I1" workbookViewId="0">
      <selection activeCell="N12" sqref="N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70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69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76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81</v>
      </c>
      <c r="G5" s="34">
        <f t="shared" si="0"/>
        <v>4</v>
      </c>
      <c r="I5" s="37">
        <v>3</v>
      </c>
      <c r="J5" s="38" t="s">
        <v>38</v>
      </c>
      <c r="K5" s="37">
        <f t="shared" si="1"/>
        <v>3</v>
      </c>
      <c r="M5" s="37">
        <v>3</v>
      </c>
      <c r="N5" s="38" t="s">
        <v>72</v>
      </c>
      <c r="O5" s="37">
        <f t="shared" si="2"/>
        <v>4</v>
      </c>
    </row>
    <row r="6" spans="1:15" ht="15.6" x14ac:dyDescent="0.3">
      <c r="A6" s="37">
        <v>4</v>
      </c>
      <c r="B6" s="38" t="s">
        <v>75</v>
      </c>
      <c r="C6" s="34">
        <f t="shared" si="3"/>
        <v>4</v>
      </c>
      <c r="D6" s="36"/>
      <c r="E6" s="37">
        <v>4</v>
      </c>
      <c r="F6" s="38" t="s">
        <v>33</v>
      </c>
      <c r="G6" s="34">
        <f t="shared" si="0"/>
        <v>4</v>
      </c>
      <c r="I6" s="37">
        <v>4</v>
      </c>
      <c r="J6" s="38" t="s">
        <v>33</v>
      </c>
      <c r="K6" s="37">
        <f t="shared" si="1"/>
        <v>4</v>
      </c>
      <c r="M6" s="37">
        <v>4</v>
      </c>
      <c r="N6" s="38" t="s">
        <v>38</v>
      </c>
      <c r="O6" s="37">
        <f t="shared" si="2"/>
        <v>3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 t="s">
        <v>34</v>
      </c>
      <c r="G7" s="34">
        <f t="shared" si="0"/>
        <v>4</v>
      </c>
      <c r="I7" s="37">
        <v>5</v>
      </c>
      <c r="J7" s="38" t="s">
        <v>35</v>
      </c>
      <c r="K7" s="37">
        <f t="shared" si="1"/>
        <v>3</v>
      </c>
      <c r="M7" s="37">
        <v>5</v>
      </c>
      <c r="N7" s="38" t="s">
        <v>33</v>
      </c>
      <c r="O7" s="37">
        <f t="shared" si="2"/>
        <v>4</v>
      </c>
    </row>
    <row r="8" spans="1:15" ht="15.6" x14ac:dyDescent="0.3">
      <c r="A8" s="37">
        <v>6</v>
      </c>
      <c r="B8" s="38" t="s">
        <v>34</v>
      </c>
      <c r="C8" s="34">
        <f t="shared" si="3"/>
        <v>4</v>
      </c>
      <c r="D8" s="36"/>
      <c r="E8" s="37">
        <v>6</v>
      </c>
      <c r="F8" s="38" t="s">
        <v>32</v>
      </c>
      <c r="G8" s="34">
        <f t="shared" si="0"/>
        <v>4</v>
      </c>
      <c r="I8" s="37">
        <v>6</v>
      </c>
      <c r="J8" s="38" t="s">
        <v>73</v>
      </c>
      <c r="K8" s="37">
        <f t="shared" si="1"/>
        <v>3</v>
      </c>
      <c r="M8" s="37">
        <v>6</v>
      </c>
      <c r="N8" s="38" t="s">
        <v>71</v>
      </c>
      <c r="O8" s="37">
        <f t="shared" si="2"/>
        <v>3</v>
      </c>
    </row>
    <row r="9" spans="1:15" ht="15.6" x14ac:dyDescent="0.3">
      <c r="A9" s="37">
        <v>7</v>
      </c>
      <c r="B9" s="38" t="s">
        <v>32</v>
      </c>
      <c r="C9" s="34">
        <f t="shared" si="3"/>
        <v>3</v>
      </c>
      <c r="D9" s="36"/>
      <c r="E9" s="37">
        <v>7</v>
      </c>
      <c r="F9" s="38" t="s">
        <v>77</v>
      </c>
      <c r="G9" s="34">
        <f t="shared" si="0"/>
        <v>3</v>
      </c>
      <c r="I9" s="37">
        <v>7</v>
      </c>
      <c r="J9" s="38" t="s">
        <v>32</v>
      </c>
      <c r="K9" s="37">
        <f t="shared" si="1"/>
        <v>4</v>
      </c>
      <c r="M9" s="37">
        <v>7</v>
      </c>
      <c r="N9" s="38" t="s">
        <v>73</v>
      </c>
      <c r="O9" s="37">
        <f t="shared" si="2"/>
        <v>3</v>
      </c>
    </row>
    <row r="10" spans="1:15" ht="15.6" x14ac:dyDescent="0.3">
      <c r="A10" s="37">
        <v>8</v>
      </c>
      <c r="B10" s="38" t="s">
        <v>74</v>
      </c>
      <c r="C10" s="34">
        <f t="shared" si="3"/>
        <v>3</v>
      </c>
      <c r="D10" s="36"/>
      <c r="E10" s="76">
        <v>8</v>
      </c>
      <c r="F10" s="77" t="s">
        <v>40</v>
      </c>
      <c r="G10" s="34">
        <f t="shared" si="0"/>
        <v>4</v>
      </c>
      <c r="I10" s="37">
        <v>8</v>
      </c>
      <c r="J10" s="38" t="s">
        <v>78</v>
      </c>
      <c r="K10" s="37">
        <f t="shared" si="1"/>
        <v>3</v>
      </c>
      <c r="M10" s="37">
        <v>8</v>
      </c>
      <c r="N10" s="38" t="s">
        <v>32</v>
      </c>
      <c r="O10" s="37">
        <f t="shared" si="2"/>
        <v>4</v>
      </c>
    </row>
    <row r="11" spans="1:15" ht="15.6" x14ac:dyDescent="0.3">
      <c r="A11" s="76">
        <v>9</v>
      </c>
      <c r="B11" s="77" t="s">
        <v>39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37</v>
      </c>
      <c r="K11" s="37">
        <f t="shared" si="1"/>
        <v>4</v>
      </c>
      <c r="M11" s="37">
        <v>9</v>
      </c>
      <c r="N11" s="38" t="s">
        <v>80</v>
      </c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37</v>
      </c>
      <c r="O12" s="37">
        <f t="shared" si="2"/>
        <v>4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G5" sqref="G5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Ivana Dufková</v>
      </c>
      <c r="C2" s="70" t="str">
        <f>Startovka!C2</f>
        <v>Urschula Misantos</v>
      </c>
      <c r="D2" s="70" t="str">
        <f>Startovka!D2</f>
        <v>Golden retriever</v>
      </c>
      <c r="E2" s="70" t="str">
        <f>Startovka!E2</f>
        <v>OB3</v>
      </c>
      <c r="F2" s="70" t="str">
        <f>Startovka!I3</f>
        <v>Podzimní Obedience zkoušky Klatovy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124</v>
      </c>
      <c r="I2" s="73" t="str">
        <f>'1'!D29</f>
        <v>Nehodnocen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>
        <f t="shared" ref="N2:N33" si="4">IF(E2="OB3",(H2)," ")</f>
        <v>124</v>
      </c>
      <c r="O2" s="41"/>
    </row>
    <row r="3" spans="1:15" x14ac:dyDescent="0.3">
      <c r="A3" s="70">
        <f>Startovka!A3</f>
        <v>2</v>
      </c>
      <c r="B3" s="70" t="str">
        <f>Startovka!B3</f>
        <v>Jana Gaborová</v>
      </c>
      <c r="C3" s="70" t="str">
        <f>Startovka!C3</f>
        <v>Apolenka od Kačky</v>
      </c>
      <c r="D3" s="70" t="str">
        <f>Startovka!D3</f>
        <v>SBT</v>
      </c>
      <c r="E3" s="70" t="str">
        <f>Startovka!E3</f>
        <v>OB2</v>
      </c>
      <c r="F3" s="70" t="str">
        <f>Startovka!I3</f>
        <v>Podzimní Obedience zkoušky Klatovy</v>
      </c>
      <c r="G3" s="70">
        <f t="shared" si="0"/>
        <v>2</v>
      </c>
      <c r="H3" s="74">
        <f>'2'!D28</f>
        <v>179</v>
      </c>
      <c r="I3" s="75" t="str">
        <f>'2'!D29</f>
        <v>Nehodnocen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179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Petra Najmanová</v>
      </c>
      <c r="C4" s="70" t="str">
        <f>Startovka!C4</f>
        <v>Emma Aussieland</v>
      </c>
      <c r="D4" s="70" t="str">
        <f>Startovka!D4</f>
        <v>Australský ovčák</v>
      </c>
      <c r="E4" s="70" t="str">
        <f>Startovka!E4</f>
        <v>OB2</v>
      </c>
      <c r="F4" s="70" t="str">
        <f>Startovka!I3</f>
        <v>Podzimní Obedience zkoušky Klatovy</v>
      </c>
      <c r="G4" s="71">
        <f t="shared" si="0"/>
        <v>1</v>
      </c>
      <c r="H4" s="72">
        <f>'3'!D28</f>
        <v>202.5</v>
      </c>
      <c r="I4" s="75" t="str">
        <f>'3'!D29</f>
        <v>Dobře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202.5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Michaela Svatoňová</v>
      </c>
      <c r="C5" s="70" t="str">
        <f>Startovka!C5</f>
        <v>Arya Pilsen Pretzel</v>
      </c>
      <c r="D5" s="70" t="str">
        <f>Startovka!D5</f>
        <v>SBT</v>
      </c>
      <c r="E5" s="70" t="str">
        <f>Startovka!E5</f>
        <v>OB-Z</v>
      </c>
      <c r="F5" s="70" t="str">
        <f>Startovka!I3</f>
        <v>Podzimní Obedience zkoušky Klatovy</v>
      </c>
      <c r="G5" s="70" t="e">
        <f t="shared" si="0"/>
        <v>#N/A</v>
      </c>
      <c r="H5" s="74" t="str">
        <f>'4'!D28</f>
        <v>0</v>
      </c>
      <c r="I5" s="75" t="str">
        <f>'4'!D29</f>
        <v>Diskvalifikace</v>
      </c>
      <c r="J5" s="41"/>
      <c r="K5" s="43" t="str">
        <f t="shared" si="1"/>
        <v>0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Natálie Maršnerová</v>
      </c>
      <c r="C6" s="70" t="str">
        <f>Startovka!C6</f>
        <v>Orion Ferenčík</v>
      </c>
      <c r="D6" s="70" t="str">
        <f>Startovka!D6</f>
        <v>Border kolie</v>
      </c>
      <c r="E6" s="70" t="str">
        <f>Startovka!E6</f>
        <v>OB-Z</v>
      </c>
      <c r="F6" s="70" t="str">
        <f>Startovka!I3</f>
        <v>Podzimní Obedience zkoušky Klatovy</v>
      </c>
      <c r="G6" s="71">
        <f t="shared" si="0"/>
        <v>2</v>
      </c>
      <c r="H6" s="72">
        <f>'5'!D28</f>
        <v>300</v>
      </c>
      <c r="I6" s="75" t="str">
        <f>'5'!D29</f>
        <v>Výborně</v>
      </c>
      <c r="J6" s="41"/>
      <c r="K6" s="43">
        <f t="shared" si="1"/>
        <v>300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Lucie Nováková</v>
      </c>
      <c r="C7" s="70" t="str">
        <f>Startovka!C7</f>
        <v>Bonfire Heart Australská Perla</v>
      </c>
      <c r="D7" s="70" t="str">
        <f>Startovka!D7</f>
        <v>Australský ovčák</v>
      </c>
      <c r="E7" s="70" t="str">
        <f>Startovka!E7</f>
        <v>OB-Z</v>
      </c>
      <c r="F7" s="70" t="str">
        <f>Startovka!I3</f>
        <v>Podzimní Obedience zkoušky Klatovy</v>
      </c>
      <c r="G7" s="70">
        <f t="shared" si="0"/>
        <v>1</v>
      </c>
      <c r="H7" s="72">
        <f>'6'!D28</f>
        <v>305.5</v>
      </c>
      <c r="I7" s="75" t="str">
        <f>'6'!D29</f>
        <v>Výborně</v>
      </c>
      <c r="J7" s="41"/>
      <c r="K7" s="43">
        <f t="shared" si="1"/>
        <v>305.5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Tereza Marešová</v>
      </c>
      <c r="C8" s="70" t="str">
        <f>Startovka!C8</f>
        <v>Van Damme Šlovický vrch</v>
      </c>
      <c r="D8" s="70" t="str">
        <f>Startovka!D8</f>
        <v>Hovawart</v>
      </c>
      <c r="E8" s="70" t="str">
        <f>Startovka!E8</f>
        <v>OB-Z</v>
      </c>
      <c r="F8" s="70" t="str">
        <f>Startovka!I3</f>
        <v>Podzimní Obedience zkoušky Klatovy</v>
      </c>
      <c r="G8" s="71">
        <f t="shared" si="0"/>
        <v>4</v>
      </c>
      <c r="H8" s="74">
        <f>'7'!D28</f>
        <v>172.5</v>
      </c>
      <c r="I8" s="75" t="str">
        <f>'7'!D29</f>
        <v>Nehodnocen</v>
      </c>
      <c r="J8" s="41"/>
      <c r="K8" s="43">
        <f t="shared" si="1"/>
        <v>172.5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Karolína Majdlová</v>
      </c>
      <c r="C9" s="70" t="str">
        <f>Startovka!C9</f>
        <v>Pampeliška z Blatenských luk</v>
      </c>
      <c r="D9" s="70" t="str">
        <f>Startovka!D9</f>
        <v>Bílý švycarský ovčák</v>
      </c>
      <c r="E9" s="70" t="str">
        <f>Startovka!E9</f>
        <v>OB-Z</v>
      </c>
      <c r="F9" s="70" t="str">
        <f>Startovka!I3</f>
        <v>Podzimní Obedience zkoušky Klatovy</v>
      </c>
      <c r="G9" s="70">
        <f t="shared" si="0"/>
        <v>3</v>
      </c>
      <c r="H9" s="72">
        <f>'8'!D28</f>
        <v>263</v>
      </c>
      <c r="I9" s="75" t="str">
        <f>'8'!D29</f>
        <v>Výborně</v>
      </c>
      <c r="J9" s="41"/>
      <c r="K9" s="43">
        <f t="shared" si="1"/>
        <v>263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Petra Kosová</v>
      </c>
      <c r="C10" s="70" t="str">
        <f>Startovka!C10</f>
        <v>Rachel Darley Arabian</v>
      </c>
      <c r="D10" s="70" t="str">
        <f>Startovka!D10</f>
        <v>Border kolie</v>
      </c>
      <c r="E10" s="70" t="str">
        <f>Startovka!E10</f>
        <v>OB1</v>
      </c>
      <c r="F10" s="70" t="str">
        <f>Startovka!I3</f>
        <v>Podzimní Obedience zkoušky Klatovy</v>
      </c>
      <c r="G10" s="71">
        <f t="shared" si="0"/>
        <v>5</v>
      </c>
      <c r="H10" s="74">
        <f>'9'!D28</f>
        <v>148.5</v>
      </c>
      <c r="I10" s="75" t="str">
        <f>'9'!D29</f>
        <v>Nehodnocen</v>
      </c>
      <c r="J10" s="41"/>
      <c r="K10" s="43" t="str">
        <f t="shared" si="1"/>
        <v xml:space="preserve"> </v>
      </c>
      <c r="L10" s="43">
        <f t="shared" si="2"/>
        <v>148.5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Lenka Vaňková</v>
      </c>
      <c r="C11" s="70" t="str">
        <f>Startovka!C11</f>
        <v>Callisto Taarika Mea</v>
      </c>
      <c r="D11" s="70" t="str">
        <f>Startovka!D11</f>
        <v>Australský ovčák</v>
      </c>
      <c r="E11" s="70" t="str">
        <f>Startovka!E11</f>
        <v>OB1</v>
      </c>
      <c r="F11" s="70" t="str">
        <f>Startovka!I3</f>
        <v>Podzimní Obedience zkoušky Klatovy</v>
      </c>
      <c r="G11" s="70">
        <f t="shared" si="0"/>
        <v>1</v>
      </c>
      <c r="H11" s="72">
        <f>'10'!D28</f>
        <v>272.5</v>
      </c>
      <c r="I11" s="75" t="str">
        <f>'10'!D29</f>
        <v>Výborně</v>
      </c>
      <c r="J11" s="41"/>
      <c r="K11" s="43" t="str">
        <f t="shared" si="1"/>
        <v xml:space="preserve"> </v>
      </c>
      <c r="L11" s="43">
        <f t="shared" si="2"/>
        <v>272.5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Nikola Zřídkaveselá</v>
      </c>
      <c r="C12" s="70" t="str">
        <f>Startovka!C12</f>
        <v>Winnie</v>
      </c>
      <c r="D12" s="70" t="str">
        <f>Startovka!D12</f>
        <v>Kříženec</v>
      </c>
      <c r="E12" s="70" t="str">
        <f>Startovka!E12</f>
        <v>OB1</v>
      </c>
      <c r="F12" s="70" t="str">
        <f>Startovka!I3</f>
        <v>Podzimní Obedience zkoušky Klatovy</v>
      </c>
      <c r="G12" s="71">
        <f t="shared" si="0"/>
        <v>3</v>
      </c>
      <c r="H12" s="72">
        <f>'11'!D28</f>
        <v>177</v>
      </c>
      <c r="I12" s="75" t="str">
        <f>'11'!D29</f>
        <v>Nehodnocen</v>
      </c>
      <c r="J12" s="41"/>
      <c r="K12" s="43" t="str">
        <f t="shared" si="1"/>
        <v xml:space="preserve"> </v>
      </c>
      <c r="L12" s="43">
        <f t="shared" si="2"/>
        <v>177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Jana Gaborová</v>
      </c>
      <c r="C13" s="70" t="str">
        <f>Startovka!C13</f>
        <v>Aris Pilsen Pretzel</v>
      </c>
      <c r="D13" s="70" t="str">
        <f>Startovka!D13</f>
        <v>SBT</v>
      </c>
      <c r="E13" s="70" t="str">
        <f>Startovka!E13</f>
        <v>OB1</v>
      </c>
      <c r="F13" s="70" t="str">
        <f>Startovka!I3</f>
        <v>Podzimní Obedience zkoušky Klatovy</v>
      </c>
      <c r="G13" s="70" t="e">
        <f t="shared" si="0"/>
        <v>#N/A</v>
      </c>
      <c r="H13" s="74" t="str">
        <f>'12'!D28</f>
        <v>0</v>
      </c>
      <c r="I13" s="75" t="str">
        <f>'12'!D29</f>
        <v>Diskvalifikace</v>
      </c>
      <c r="J13" s="41"/>
      <c r="K13" s="43" t="str">
        <f t="shared" si="1"/>
        <v xml:space="preserve"> </v>
      </c>
      <c r="L13" s="43" t="str">
        <f t="shared" si="2"/>
        <v>0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Leona Koubková</v>
      </c>
      <c r="C14" s="70" t="str">
        <f>Startovka!C14</f>
        <v>Ctir Land of Stone</v>
      </c>
      <c r="D14" s="70" t="str">
        <f>Startovka!D14</f>
        <v>Německý špic</v>
      </c>
      <c r="E14" s="70" t="str">
        <f>Startovka!E14</f>
        <v>OB1</v>
      </c>
      <c r="F14" s="70" t="str">
        <f>Startovka!I3</f>
        <v>Podzimní Obedience zkoušky Klatovy</v>
      </c>
      <c r="G14" s="71">
        <f t="shared" si="0"/>
        <v>4</v>
      </c>
      <c r="H14" s="72">
        <f>'13'!D28</f>
        <v>149</v>
      </c>
      <c r="I14" s="75" t="str">
        <f>'13'!D29</f>
        <v>Nehodnocen</v>
      </c>
      <c r="J14" s="41"/>
      <c r="K14" s="43" t="str">
        <f t="shared" si="1"/>
        <v xml:space="preserve"> </v>
      </c>
      <c r="L14" s="43">
        <f t="shared" si="2"/>
        <v>149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Jana Glatterová</v>
      </c>
      <c r="C15" s="70" t="str">
        <f>Startovka!C15</f>
        <v>Cassiana Rose de Guart</v>
      </c>
      <c r="D15" s="70" t="str">
        <f>Startovka!D15</f>
        <v>Dalmatin</v>
      </c>
      <c r="E15" s="70" t="str">
        <f>Startovka!E15</f>
        <v>OB1</v>
      </c>
      <c r="F15" s="70" t="str">
        <f>Startovka!I3</f>
        <v>Podzimní Obedience zkoušky Klatovy</v>
      </c>
      <c r="G15" s="70">
        <f t="shared" si="0"/>
        <v>2</v>
      </c>
      <c r="H15" s="74">
        <f>'14'!D28</f>
        <v>241</v>
      </c>
      <c r="I15" s="75" t="str">
        <f>'14'!D29</f>
        <v>Velmi dobře</v>
      </c>
      <c r="J15" s="41"/>
      <c r="K15" s="43" t="str">
        <f t="shared" si="1"/>
        <v xml:space="preserve"> </v>
      </c>
      <c r="L15" s="43">
        <f t="shared" si="2"/>
        <v>241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Podzimní Obedience zkoušky Klatovy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Podzimní Obedience zkoušky Klatovy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Podzimní Obedience zkoušky Klatovy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Podzimní Obedience zkoušky Klatovy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Podzimní Obedience zkoušky Klatovy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Podzimní Obedience zkoušky Klatovy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Podzimní Obedience zkoušky Klatovy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Podzimní Obedience zkoušky Klatovy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Podzimní Obedience zkoušky Klatovy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Podzimní Obedience zkoušky Klatovy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Podzimní Obedience zkoušky Klatovy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Podzimní Obedience zkoušky Klatovy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Podzimní Obedience zkoušky Klatovy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Podzimní Obedience zkoušky Klatovy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Podzimní Obedience zkoušky Klatovy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Podzimní Obedience zkoušky Klatovy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Podzimní Obedience zkoušky Klatovy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Podzimní Obedience zkoušky Klatovy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Podzimní Obedience zkoušky Klatovy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Podzimní Obedience zkoušky Klatovy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Podzimní Obedience zkoušky Klatovy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Podzimní Obedience zkoušky Klatovy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Podzimní Obedience zkoušky Klatovy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Podzimní Obedience zkoušky Klatovy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Podzimní Obedience zkoušky Klatovy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Podzimní Obedience zkoušky Klatovy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Podzimní Obedience zkoušky Klatovy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Podzimní Obedience zkoušky Klatovy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Podzimní Obedience zkoušky Klatovy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Podzimní Obedience zkoušky Klatovy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Podzimní Obedience zkoušky Klatovy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Podzimní Obedience zkoušky Klatovy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Podzimní Obedience zkoušky Klatovy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Podzimní Obedience zkoušky Klatovy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Podzimní Obedience zkoušky Klatovy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Podzimní Obedience zkoušky Klatovy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7" workbookViewId="0">
      <selection activeCell="C20" sqref="C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</f>
        <v>Ivana Dufková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</f>
        <v>Urschula Misantos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</f>
        <v>Golden retriever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</f>
        <v>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</f>
        <v>1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9.5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19</v>
      </c>
      <c r="H19" s="64">
        <f t="shared" si="0"/>
        <v>19</v>
      </c>
      <c r="I19" s="64">
        <f t="shared" si="1"/>
        <v>9.5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 do stoje/sedu/lehu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Pachová identifikace a aport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Vyslání do čtverce, položení a přivolání</v>
      </c>
      <c r="D27" s="66">
        <v>0</v>
      </c>
      <c r="E27" s="61"/>
      <c r="F27" s="62">
        <f>IF(C13="OB-Z",Cviky!C12,IF(C13="OB1",Cviky!G12,IF(C13="OB2",Cviky!K12,IF(C13="OB3",Cviky!O12," "))))</f>
        <v>4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124</v>
      </c>
      <c r="E28" s="101"/>
      <c r="F28" s="101"/>
      <c r="G28" s="101"/>
      <c r="H28" s="64">
        <f>SUM(G18:G27)</f>
        <v>124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2" workbookViewId="0">
      <selection activeCell="D22" sqref="D2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Startovka!B3</f>
        <v>Jana Gaborová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Startovka!C3</f>
        <v>Apolenka od Kačky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Startovka!D3</f>
        <v>SBT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</f>
        <v>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Startovka!E3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Výsledky!G3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6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za pochodu do stoje/sedu/lehu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čtverce, položení a přivolání</v>
      </c>
      <c r="D26" s="66">
        <v>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179</v>
      </c>
      <c r="E28" s="101"/>
      <c r="F28" s="101"/>
      <c r="G28" s="101"/>
      <c r="H28" s="64">
        <f>SUM(G18:G27)</f>
        <v>179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2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Startovka!B4</f>
        <v>Petra Najmanová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Startovka!C4</f>
        <v>Emma Aussieland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Startovka!D4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</f>
        <v>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Startovka!E4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Výsledky!G4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6.5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19.5</v>
      </c>
      <c r="H18" s="64">
        <f t="shared" ref="H18:H27" si="0">SUM(D18*F18)</f>
        <v>19.5</v>
      </c>
      <c r="I18" s="64">
        <f t="shared" ref="I18:I27" si="1">SUM(((D18+E18)*F18)/2)</f>
        <v>9.75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za pochodu do stoje/sedu/lehu</v>
      </c>
      <c r="D25" s="66">
        <v>6.5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19.5</v>
      </c>
      <c r="H25" s="64">
        <f t="shared" si="0"/>
        <v>19.5</v>
      </c>
      <c r="I25" s="64">
        <f t="shared" si="1"/>
        <v>9.75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čtverce, položení a přivolání</v>
      </c>
      <c r="D26" s="66">
        <v>8.5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34</v>
      </c>
      <c r="H26" s="64">
        <f t="shared" si="0"/>
        <v>34</v>
      </c>
      <c r="I26" s="64">
        <f t="shared" si="1"/>
        <v>17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202.5</v>
      </c>
      <c r="E28" s="101"/>
      <c r="F28" s="101"/>
      <c r="G28" s="101"/>
      <c r="H28" s="64">
        <f>SUM(G18:G27)</f>
        <v>202.5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2" workbookViewId="0">
      <selection activeCell="G14" sqref="G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Startovka!B5</f>
        <v>Michaela Svatoňová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Startovka!C5</f>
        <v>Arya Pilsen Pretzel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Startovka!D5</f>
        <v>SBT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</f>
        <v>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Startovka!E5</f>
        <v>OB-Z</v>
      </c>
      <c r="D13" s="100" t="s">
        <v>64</v>
      </c>
      <c r="E13" s="100"/>
      <c r="F13" s="100"/>
      <c r="G13" s="51" t="s">
        <v>45</v>
      </c>
    </row>
    <row r="14" spans="1:11" ht="20.100000000000001" customHeight="1" x14ac:dyDescent="0.3">
      <c r="A14" s="95" t="s">
        <v>65</v>
      </c>
      <c r="B14" s="95"/>
      <c r="C14" s="48" t="e">
        <f>Výsledky!G5</f>
        <v>#N/A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 t="str">
        <f>IF(G13="ano","0",IF(G14="ano",H28-20,SUM(G18:G27)))</f>
        <v>0</v>
      </c>
      <c r="E28" s="101"/>
      <c r="F28" s="101"/>
      <c r="G28" s="101"/>
      <c r="H28" s="64">
        <f>SUM(G18:G27)</f>
        <v>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Diskvalifikace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2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Startovka!B6</f>
        <v>Natálie Maršnerová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Startovka!C6</f>
        <v>Orion Ferenčík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Startovka!D6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Startovka!A6</f>
        <v>5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Startovka!E6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Výsledky!G6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300</v>
      </c>
      <c r="E28" s="101"/>
      <c r="F28" s="101"/>
      <c r="G28" s="101"/>
      <c r="H28" s="64">
        <f>SUM(G18:G27)</f>
        <v>300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Ivana Dufková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Podzimní Obedience zkoušky Klatovy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45234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Mgr. Lukáš Jánský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Startovka!B7</f>
        <v>Lucie Nováková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Startovka!C7</f>
        <v>Bonfire Heart Australská Perla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Startovka!D7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Startovka!A7</f>
        <v>6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Startovka!E7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Výsledky!G7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305.5</v>
      </c>
      <c r="E28" s="101"/>
      <c r="F28" s="101"/>
      <c r="G28" s="101"/>
      <c r="H28" s="64">
        <f>SUM(G18:G27)</f>
        <v>305.5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scale="75" fitToWidth="0" fitToHeight="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2023-11-04T11:49:42Z</cp:lastPrinted>
  <dcterms:created xsi:type="dcterms:W3CDTF">2020-01-31T23:26:18Z</dcterms:created>
  <dcterms:modified xsi:type="dcterms:W3CDTF">2023-12-24T10:04:51Z</dcterms:modified>
</cp:coreProperties>
</file>