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D06B8DC0-69AF-4B34-92E6-C663FBF88051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24" yWindow="744" windowWidth="23016" windowHeight="1221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  <definedName name="_xlnm.Print_Area" localSheetId="2">Výsledky!$A$1:$I$11</definedName>
  </definedNames>
  <calcPr calcId="191029"/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G28" i="3" l="1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E18" i="3"/>
  <c r="K18" i="3" s="1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M5" i="3" s="1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12"/>
  <c r="C27" i="8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C13" i="29"/>
  <c r="C7" i="29" s="1"/>
  <c r="C12" i="29"/>
  <c r="C11" i="29"/>
  <c r="C10" i="29"/>
  <c r="C9" i="29"/>
  <c r="C5" i="29"/>
  <c r="C4" i="29"/>
  <c r="C3" i="29"/>
  <c r="C13" i="28"/>
  <c r="C12" i="28"/>
  <c r="C11" i="28"/>
  <c r="C10" i="28"/>
  <c r="C9" i="28"/>
  <c r="C5" i="28"/>
  <c r="C4" i="28"/>
  <c r="C3" i="28"/>
  <c r="C13" i="27"/>
  <c r="C12" i="27"/>
  <c r="C11" i="27"/>
  <c r="C10" i="27"/>
  <c r="C9" i="27"/>
  <c r="C5" i="27"/>
  <c r="C4" i="27"/>
  <c r="C3" i="27"/>
  <c r="C13" i="26"/>
  <c r="C27" i="26" s="1"/>
  <c r="C12" i="26"/>
  <c r="C11" i="26"/>
  <c r="C10" i="26"/>
  <c r="C9" i="26"/>
  <c r="C5" i="26"/>
  <c r="C4" i="26"/>
  <c r="C3" i="26"/>
  <c r="C13" i="25"/>
  <c r="C27" i="25" s="1"/>
  <c r="C12" i="25"/>
  <c r="C11" i="25"/>
  <c r="C10" i="25"/>
  <c r="C9" i="25"/>
  <c r="C5" i="25"/>
  <c r="C4" i="25"/>
  <c r="C3" i="25"/>
  <c r="C13" i="24"/>
  <c r="D14" i="24" s="1"/>
  <c r="C12" i="24"/>
  <c r="C11" i="24"/>
  <c r="C10" i="24"/>
  <c r="C9" i="24"/>
  <c r="C5" i="24"/>
  <c r="C4" i="24"/>
  <c r="C3" i="24"/>
  <c r="C13" i="23"/>
  <c r="C7" i="23" s="1"/>
  <c r="C12" i="23"/>
  <c r="C11" i="23"/>
  <c r="C10" i="23"/>
  <c r="C9" i="23"/>
  <c r="C5" i="23"/>
  <c r="C4" i="23"/>
  <c r="C3" i="23"/>
  <c r="C13" i="22"/>
  <c r="C12" i="22"/>
  <c r="C11" i="22"/>
  <c r="C10" i="22"/>
  <c r="C9" i="22"/>
  <c r="C5" i="22"/>
  <c r="C4" i="22"/>
  <c r="C3" i="22"/>
  <c r="C13" i="21"/>
  <c r="C7" i="21" s="1"/>
  <c r="C12" i="21"/>
  <c r="C11" i="21"/>
  <c r="C10" i="21"/>
  <c r="C9" i="21"/>
  <c r="C5" i="21"/>
  <c r="C4" i="21"/>
  <c r="C3" i="21"/>
  <c r="C13" i="20"/>
  <c r="C12" i="20"/>
  <c r="C11" i="20"/>
  <c r="C10" i="20"/>
  <c r="C9" i="20"/>
  <c r="C5" i="20"/>
  <c r="C4" i="20"/>
  <c r="C3" i="20"/>
  <c r="C13" i="19"/>
  <c r="C7" i="19" s="1"/>
  <c r="C12" i="19"/>
  <c r="C11" i="19"/>
  <c r="C10" i="19"/>
  <c r="C9" i="19"/>
  <c r="C5" i="19"/>
  <c r="C4" i="19"/>
  <c r="C3" i="19"/>
  <c r="C13" i="18"/>
  <c r="C27" i="18" s="1"/>
  <c r="C12" i="18"/>
  <c r="C11" i="18"/>
  <c r="C10" i="18"/>
  <c r="C9" i="18"/>
  <c r="C5" i="18"/>
  <c r="C4" i="18"/>
  <c r="C3" i="18"/>
  <c r="C13" i="17"/>
  <c r="C7" i="17" s="1"/>
  <c r="C12" i="17"/>
  <c r="C11" i="17"/>
  <c r="C10" i="17"/>
  <c r="C9" i="17"/>
  <c r="C5" i="17"/>
  <c r="C4" i="17"/>
  <c r="C3" i="17"/>
  <c r="C13" i="16"/>
  <c r="C12" i="16"/>
  <c r="C11" i="16"/>
  <c r="C10" i="16"/>
  <c r="C9" i="16"/>
  <c r="C5" i="16"/>
  <c r="C4" i="16"/>
  <c r="C3" i="16"/>
  <c r="C13" i="15"/>
  <c r="C12" i="15"/>
  <c r="C11" i="15"/>
  <c r="C10" i="15"/>
  <c r="C9" i="15"/>
  <c r="C5" i="15"/>
  <c r="C4" i="15"/>
  <c r="C3" i="15"/>
  <c r="C13" i="14"/>
  <c r="C12" i="14"/>
  <c r="C11" i="14"/>
  <c r="C10" i="14"/>
  <c r="C9" i="14"/>
  <c r="C5" i="14"/>
  <c r="C4" i="14"/>
  <c r="C3" i="14"/>
  <c r="C13" i="13"/>
  <c r="C12" i="13"/>
  <c r="C11" i="13"/>
  <c r="C10" i="13"/>
  <c r="C9" i="13"/>
  <c r="C5" i="13"/>
  <c r="C4" i="13"/>
  <c r="C3" i="13"/>
  <c r="C13" i="12"/>
  <c r="D14" i="12" s="1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50"/>
  <c r="D14" i="48"/>
  <c r="D14" i="47"/>
  <c r="D14" i="46"/>
  <c r="D14" i="44"/>
  <c r="D14" i="43"/>
  <c r="D14" i="41"/>
  <c r="D14" i="40"/>
  <c r="D14" i="35"/>
  <c r="D14" i="34"/>
  <c r="D14" i="33"/>
  <c r="D14" i="32"/>
  <c r="D14" i="31"/>
  <c r="D14" i="30"/>
  <c r="D14" i="29"/>
  <c r="D14" i="13"/>
  <c r="D14" i="11"/>
  <c r="D14" i="10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19" i="3"/>
  <c r="M13" i="3"/>
  <c r="M7" i="3"/>
  <c r="M3" i="3"/>
  <c r="F26" i="29"/>
  <c r="I26" i="29" s="1"/>
  <c r="G20" i="44" l="1"/>
  <c r="C25" i="14"/>
  <c r="C7" i="14"/>
  <c r="C24" i="15"/>
  <c r="C7" i="15"/>
  <c r="C26" i="22"/>
  <c r="C7" i="22"/>
  <c r="D14" i="14"/>
  <c r="C27" i="19"/>
  <c r="C27" i="23"/>
  <c r="M21" i="3"/>
  <c r="C27" i="17"/>
  <c r="C27" i="21"/>
  <c r="C27" i="29"/>
  <c r="C19" i="16"/>
  <c r="C7" i="16"/>
  <c r="C25" i="18"/>
  <c r="C7" i="18"/>
  <c r="C19" i="20"/>
  <c r="C7" i="20"/>
  <c r="C26" i="24"/>
  <c r="C7" i="24"/>
  <c r="C25" i="25"/>
  <c r="C7" i="25"/>
  <c r="C23" i="26"/>
  <c r="C7" i="26"/>
  <c r="C21" i="27"/>
  <c r="C7" i="27"/>
  <c r="C19" i="28"/>
  <c r="C7" i="28"/>
  <c r="C27" i="14"/>
  <c r="C27" i="22"/>
  <c r="D17" i="29"/>
  <c r="C6" i="29" s="1"/>
  <c r="C27" i="15"/>
  <c r="C27" i="27"/>
  <c r="D14" i="16"/>
  <c r="C27" i="16"/>
  <c r="C27" i="20"/>
  <c r="C27" i="24"/>
  <c r="C27" i="28"/>
  <c r="I26" i="44"/>
  <c r="G25" i="30"/>
  <c r="C25" i="13"/>
  <c r="C7" i="13"/>
  <c r="G25" i="32"/>
  <c r="C27" i="13"/>
  <c r="C21" i="12"/>
  <c r="C7" i="12"/>
  <c r="C27" i="11"/>
  <c r="C27" i="10"/>
  <c r="C21" i="9"/>
  <c r="C7" i="9"/>
  <c r="D14" i="9"/>
  <c r="C27" i="9"/>
  <c r="M6" i="3"/>
  <c r="C27" i="7"/>
  <c r="C7" i="7"/>
  <c r="C27" i="6"/>
  <c r="C7" i="6"/>
  <c r="C19" i="5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E17" i="46"/>
  <c r="G26" i="46" s="1"/>
  <c r="C26" i="46"/>
  <c r="C19" i="46"/>
  <c r="F20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H21" i="40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F21" i="36"/>
  <c r="I21" i="36" s="1"/>
  <c r="E17" i="38"/>
  <c r="F24" i="38"/>
  <c r="I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36"/>
  <c r="D6" i="44"/>
  <c r="G26" i="44"/>
  <c r="G24" i="50"/>
  <c r="C23" i="29"/>
  <c r="L5" i="3"/>
  <c r="C19" i="23"/>
  <c r="L9" i="3"/>
  <c r="M9" i="3"/>
  <c r="L10" i="3"/>
  <c r="D14" i="18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K30" i="3"/>
  <c r="L33" i="3"/>
  <c r="L46" i="3"/>
  <c r="H27" i="41"/>
  <c r="H26" i="42"/>
  <c r="H26" i="36"/>
  <c r="H26" i="49"/>
  <c r="H20" i="52"/>
  <c r="H26" i="48"/>
  <c r="H26" i="34"/>
  <c r="H25" i="40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C18" i="18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G26" i="50" l="1"/>
  <c r="G21" i="46"/>
  <c r="G24" i="38"/>
  <c r="G25" i="46"/>
  <c r="G21" i="36"/>
  <c r="H25" i="44"/>
  <c r="I24" i="44"/>
  <c r="G24" i="44" s="1"/>
  <c r="H21" i="48"/>
  <c r="G26" i="48"/>
  <c r="D6" i="50"/>
  <c r="G26" i="42"/>
  <c r="G24" i="48"/>
  <c r="G25" i="50"/>
  <c r="D7" i="18"/>
  <c r="G21" i="34"/>
  <c r="G21" i="48"/>
  <c r="H26" i="45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N7" i="3" s="1"/>
  <c r="D28" i="8"/>
  <c r="H6" i="3" s="1"/>
  <c r="N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17" l="1"/>
  <c r="I15" i="3" s="1"/>
  <c r="H15" i="3"/>
  <c r="L15" i="3" s="1"/>
  <c r="D29" i="10"/>
  <c r="I8" i="3" s="1"/>
  <c r="H8" i="3"/>
  <c r="N8" i="3" s="1"/>
  <c r="D29" i="14"/>
  <c r="I12" i="3" s="1"/>
  <c r="H12" i="3"/>
  <c r="L12" i="3" s="1"/>
  <c r="D29" i="20"/>
  <c r="I18" i="3" s="1"/>
  <c r="H18" i="3"/>
  <c r="L18" i="3" s="1"/>
  <c r="K46" i="3"/>
  <c r="H22" i="3"/>
  <c r="L22" i="3" s="1"/>
  <c r="L2" i="3"/>
  <c r="H27" i="3"/>
  <c r="M27" i="3" s="1"/>
  <c r="D29" i="18"/>
  <c r="I16" i="3" s="1"/>
  <c r="H16" i="3"/>
  <c r="L16" i="3" s="1"/>
  <c r="D29" i="7"/>
  <c r="I5" i="3" s="1"/>
  <c r="H5" i="3"/>
  <c r="D29" i="11"/>
  <c r="I9" i="3" s="1"/>
  <c r="H9" i="3"/>
  <c r="N9" i="3" s="1"/>
  <c r="D29" i="15"/>
  <c r="I13" i="3" s="1"/>
  <c r="H13" i="3"/>
  <c r="L13" i="3" s="1"/>
  <c r="K43" i="3"/>
  <c r="H19" i="3"/>
  <c r="L19" i="3" s="1"/>
  <c r="K47" i="3"/>
  <c r="H23" i="3"/>
  <c r="M23" i="3" s="1"/>
  <c r="H25" i="3"/>
  <c r="M25" i="3" s="1"/>
  <c r="D29" i="12"/>
  <c r="I10" i="3" s="1"/>
  <c r="H10" i="3"/>
  <c r="N10" i="3" s="1"/>
  <c r="D29" i="16"/>
  <c r="I14" i="3" s="1"/>
  <c r="H14" i="3"/>
  <c r="L14" i="3" s="1"/>
  <c r="K44" i="3"/>
  <c r="H20" i="3"/>
  <c r="L20" i="3" s="1"/>
  <c r="D29" i="26"/>
  <c r="I24" i="3" s="1"/>
  <c r="H24" i="3"/>
  <c r="M24" i="3" s="1"/>
  <c r="D29" i="13"/>
  <c r="I11" i="3" s="1"/>
  <c r="H11" i="3"/>
  <c r="D29" i="19"/>
  <c r="I17" i="3" s="1"/>
  <c r="H17" i="3"/>
  <c r="L17" i="3" s="1"/>
  <c r="D29" i="23"/>
  <c r="I21" i="3" s="1"/>
  <c r="H21" i="3"/>
  <c r="L21" i="3" s="1"/>
  <c r="L3" i="3"/>
  <c r="H26" i="3"/>
  <c r="M26" i="3" s="1"/>
  <c r="D29" i="4"/>
  <c r="I2" i="3" s="1"/>
  <c r="H2" i="3"/>
  <c r="N2" i="3" s="1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K22" i="3"/>
  <c r="K20" i="3"/>
  <c r="L26" i="3"/>
  <c r="K26" i="3"/>
  <c r="L25" i="3"/>
  <c r="K25" i="3"/>
  <c r="D29" i="22"/>
  <c r="I20" i="3" s="1"/>
  <c r="K21" i="3"/>
  <c r="D29" i="21"/>
  <c r="I19" i="3" s="1"/>
  <c r="K11" i="3"/>
  <c r="K3" i="3"/>
  <c r="M18" i="3"/>
  <c r="N17" i="3"/>
  <c r="M14" i="3"/>
  <c r="N14" i="3"/>
  <c r="M15" i="3"/>
  <c r="N15" i="3"/>
  <c r="K2" i="3" l="1"/>
  <c r="L4" i="3"/>
  <c r="G22" i="3" s="1"/>
  <c r="C14" i="24" s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17" i="3" l="1"/>
  <c r="C14" i="19" s="1"/>
  <c r="G23" i="3"/>
  <c r="C14" i="25" s="1"/>
  <c r="G15" i="3"/>
  <c r="C14" i="17" s="1"/>
  <c r="G19" i="3"/>
  <c r="C14" i="21" s="1"/>
  <c r="G27" i="3"/>
  <c r="G20" i="3"/>
  <c r="C14" i="22" s="1"/>
  <c r="G25" i="3"/>
  <c r="C14" i="27" s="1"/>
  <c r="G14" i="3"/>
  <c r="C14" i="16" s="1"/>
  <c r="G13" i="3"/>
  <c r="C14" i="15" s="1"/>
  <c r="G24" i="3"/>
  <c r="C14" i="26" s="1"/>
  <c r="G12" i="3"/>
  <c r="C14" i="14" s="1"/>
  <c r="G18" i="3"/>
  <c r="C14" i="20" s="1"/>
  <c r="G16" i="3"/>
  <c r="C14" i="18" s="1"/>
  <c r="G26" i="3"/>
  <c r="C14" i="28" s="1"/>
  <c r="G21" i="3"/>
  <c r="C14" i="23" s="1"/>
  <c r="G8" i="3"/>
  <c r="C14" i="10" s="1"/>
  <c r="G7" i="3"/>
  <c r="C14" i="9" s="1"/>
  <c r="G11" i="3"/>
  <c r="C14" i="13" s="1"/>
  <c r="G10" i="3"/>
  <c r="C14" i="12" s="1"/>
  <c r="G9" i="3"/>
  <c r="C14" i="11" s="1"/>
  <c r="G6" i="3"/>
  <c r="C14" i="8" s="1"/>
  <c r="G5" i="3"/>
  <c r="C14" i="7" s="1"/>
  <c r="G4" i="3"/>
  <c r="C14" i="6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<sst xmlns="http://schemas.openxmlformats.org/spreadsheetml/2006/main" count="1424" uniqueCount="149">
  <si>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</si>
  <si>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</si>
  <si>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</si>
  <si>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</si>
  <si>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</si>
  <si>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</si>
  <si>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</si>
  <si>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</si>
  <si>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</si>
  <si>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</si>
  <si>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</si>
  <si>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</si>
  <si>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</si>
  <si>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</si>
  <si>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</si>
  <si>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</si>
  <si>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</si>
  <si>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</si>
  <si>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</si>
  <si>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</si>
  <si>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</si>
  <si>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</si>
  <si>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</si>
  <si>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</si>
  <si>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</si>
  <si>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</si>
  <si>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</si>
  <si>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</si>
  <si>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</si>
  <si>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</si>
  <si>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</si>
  <si>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</si>
  <si>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</si>
  <si>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</si>
  <si>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</si>
  <si>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</si>
  <si>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</si>
  <si>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</si>
  <si>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</si>
  <si>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</si>
  <si>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</si>
  <si>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</si>
  <si>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</si>
  <si>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</si>
  <si>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</si>
  <si>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</si>
  <si>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</si>
  <si>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</si>
  <si>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</si>
  <si>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</si>
  <si>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</si>
  <si>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</si>
  <si>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</si>
  <si>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</si>
  <si>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</si>
  <si>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</si>
  <si>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</si>
  <si>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</si>
  <si>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</si>
  <si>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</si>
  <si>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</si>
  <si>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</si>
  <si>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</si>
  <si>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</si>
  <si>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</si>
  <si>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</si>
  <si>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</si>
  <si>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</si>
  <si>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</si>
  <si>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</si>
  <si>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</si>
  <si>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</si>
  <si>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</si>
  <si>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</si>
  <si>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</si>
  <si>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</si>
  <si>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</si>
  <si>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</si>
  <si>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</si>
  <si>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</si>
  <si>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</si>
  <si>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</si>
  <si>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</si>
  <si>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</si>
  <si>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Kateřina Hlachová</t>
  </si>
  <si>
    <t>Lady Raspberry Kawai Kaito</t>
  </si>
  <si>
    <t>Malinois</t>
  </si>
  <si>
    <t>Kohlová Marie</t>
  </si>
  <si>
    <t>Amanita Arnica Bohemia Mavari</t>
  </si>
  <si>
    <t xml:space="preserve"> Groenendael</t>
  </si>
  <si>
    <t>Markéta Šrámková</t>
  </si>
  <si>
    <t>Magnum de Alphaville Bohemia</t>
  </si>
  <si>
    <t>Černý Martin</t>
  </si>
  <si>
    <t>Evelína od Tety Zity</t>
  </si>
  <si>
    <t>Chodský pes</t>
  </si>
  <si>
    <t>Kamila Burek</t>
  </si>
  <si>
    <t>Wojak Woodland Legend Estimado</t>
  </si>
  <si>
    <t>Australian cattle dog</t>
  </si>
  <si>
    <t>Klaudia Szymańska</t>
  </si>
  <si>
    <t>Collision Course CLOUD NINE</t>
  </si>
  <si>
    <t>Australský ovčá</t>
  </si>
  <si>
    <t>Iva Šírová</t>
  </si>
  <si>
    <t>Yasmine's Scent Carcassonne Tolugo</t>
  </si>
  <si>
    <t>Australský ovčák</t>
  </si>
  <si>
    <t>Lenka Tomanová</t>
  </si>
  <si>
    <t>Garry Farrell z Brzáneckých vinohradů</t>
  </si>
  <si>
    <t>Kristýna Bucharová</t>
  </si>
  <si>
    <t>Bria od Morového sloupu</t>
  </si>
  <si>
    <t>Cuba Boccaro</t>
  </si>
  <si>
    <t>Marie Kohlová</t>
  </si>
  <si>
    <t>15. Mistrovství ČR BO a AO v Obedienci, CACT</t>
  </si>
  <si>
    <t>28.9.2024 Úbislavice</t>
  </si>
  <si>
    <t>Markéta Píšová</t>
  </si>
  <si>
    <t>Renata Jandová</t>
  </si>
  <si>
    <t>Ralf Bjorklund</t>
  </si>
  <si>
    <t>Daušová Zuzana</t>
  </si>
  <si>
    <t>Nazareth de Alphaville Bohemia</t>
  </si>
  <si>
    <t xml:space="preserve"> Malinois</t>
  </si>
  <si>
    <t>Denisa Dlasková</t>
  </si>
  <si>
    <t>Bea z Hückelovy vily</t>
  </si>
  <si>
    <t>Yahoodka z Kovárny</t>
  </si>
  <si>
    <t xml:space="preserve"> Tervueren</t>
  </si>
  <si>
    <t xml:space="preserve">Nagyová Jana </t>
  </si>
  <si>
    <t>Vochi Wonder Woman Fallcat</t>
  </si>
  <si>
    <t>Kratěnová Pavla</t>
  </si>
  <si>
    <t>Cayapó Heart od Jezera Vápenice</t>
  </si>
  <si>
    <t>Trčková Jitka</t>
  </si>
  <si>
    <t>Angel of Diamond od Půlnoční krásky</t>
  </si>
  <si>
    <t>Raczová Jana</t>
  </si>
  <si>
    <t>Vargo z Hückelovy vily</t>
  </si>
  <si>
    <t>Lepařová Michaela</t>
  </si>
  <si>
    <t>Henriett z Údolí Jizery</t>
  </si>
  <si>
    <t>Jičínská Natálie</t>
  </si>
  <si>
    <t>Dexxie From Tasmanian Devils</t>
  </si>
  <si>
    <t xml:space="preserve">Machová Ilona </t>
  </si>
  <si>
    <t>Akani z Hückelovy vily</t>
  </si>
  <si>
    <t>Másilková Kristýna</t>
  </si>
  <si>
    <t>Tuta Deabei</t>
  </si>
  <si>
    <t>Tervueren</t>
  </si>
  <si>
    <t>Pavla Husáková</t>
  </si>
  <si>
    <t>Daboo Naiklen</t>
  </si>
  <si>
    <t>Březinová Petra</t>
  </si>
  <si>
    <t>Issis Malanzvers</t>
  </si>
  <si>
    <t>Birgit Ginger Storm</t>
  </si>
  <si>
    <t>Novotná Kateřina</t>
  </si>
  <si>
    <t>Connie Yenney Czech</t>
  </si>
  <si>
    <t>Helena Hošková</t>
  </si>
  <si>
    <t>Diva Ingrando</t>
  </si>
  <si>
    <t>Píšová Markéta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</si>
</sst>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D1" workbookViewId="0">
      <selection activeCell="K22" sqref="K22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17</v>
      </c>
      <c r="B2" s="67" t="s">
        <v>84</v>
      </c>
      <c r="C2" s="67" t="s">
        <v>85</v>
      </c>
      <c r="D2" s="67" t="s">
        <v>86</v>
      </c>
      <c r="E2" s="7" t="s">
        <v>17</v>
      </c>
      <c r="F2" s="8"/>
      <c r="H2" s="9" t="s">
        <v>7</v>
      </c>
      <c r="I2" s="83" t="s">
        <v>109</v>
      </c>
      <c r="J2" s="83"/>
      <c r="K2" s="83"/>
    </row>
    <row r="3" spans="1:11" ht="15.6" x14ac:dyDescent="0.3">
      <c r="A3" s="5">
        <v>18</v>
      </c>
      <c r="B3" s="67" t="s">
        <v>87</v>
      </c>
      <c r="C3" s="67" t="s">
        <v>88</v>
      </c>
      <c r="D3" s="67" t="s">
        <v>89</v>
      </c>
      <c r="E3" s="7" t="s">
        <v>17</v>
      </c>
      <c r="F3" s="8"/>
      <c r="H3" s="10" t="s">
        <v>8</v>
      </c>
      <c r="I3" s="84" t="s">
        <v>110</v>
      </c>
      <c r="J3" s="84"/>
      <c r="K3" s="84"/>
    </row>
    <row r="4" spans="1:11" ht="16.2" thickBot="1" x14ac:dyDescent="0.35">
      <c r="A4" s="5">
        <v>19</v>
      </c>
      <c r="B4" s="67" t="s">
        <v>90</v>
      </c>
      <c r="C4" s="67" t="s">
        <v>91</v>
      </c>
      <c r="D4" s="67" t="s">
        <v>86</v>
      </c>
      <c r="E4" s="7" t="s">
        <v>17</v>
      </c>
      <c r="F4" s="8"/>
      <c r="H4" s="11" t="s">
        <v>10</v>
      </c>
      <c r="I4" s="85" t="s">
        <v>111</v>
      </c>
      <c r="J4" s="85"/>
      <c r="K4" s="85"/>
    </row>
    <row r="5" spans="1:11" ht="16.2" thickBot="1" x14ac:dyDescent="0.35">
      <c r="A5" s="5">
        <v>20</v>
      </c>
      <c r="B5" s="67" t="s">
        <v>92</v>
      </c>
      <c r="C5" s="67" t="s">
        <v>93</v>
      </c>
      <c r="D5" s="67" t="s">
        <v>94</v>
      </c>
      <c r="E5" s="7" t="s">
        <v>17</v>
      </c>
      <c r="F5" s="8" t="s">
        <v>26</v>
      </c>
    </row>
    <row r="6" spans="1:11" ht="18" x14ac:dyDescent="0.35">
      <c r="A6" s="5">
        <v>21</v>
      </c>
      <c r="B6" s="67" t="s">
        <v>95</v>
      </c>
      <c r="C6" s="67" t="s">
        <v>96</v>
      </c>
      <c r="D6" s="67" t="s">
        <v>97</v>
      </c>
      <c r="E6" s="7" t="s">
        <v>6</v>
      </c>
      <c r="F6" s="8" t="s">
        <v>26</v>
      </c>
      <c r="H6" s="86" t="s">
        <v>11</v>
      </c>
      <c r="I6" s="86"/>
      <c r="J6" s="86"/>
      <c r="K6" s="86"/>
    </row>
    <row r="7" spans="1:11" ht="15.6" x14ac:dyDescent="0.3">
      <c r="A7" s="5">
        <v>22</v>
      </c>
      <c r="B7" s="67" t="s">
        <v>98</v>
      </c>
      <c r="C7" s="67" t="s">
        <v>99</v>
      </c>
      <c r="D7" s="67" t="s">
        <v>100</v>
      </c>
      <c r="E7" s="7" t="s">
        <v>6</v>
      </c>
      <c r="F7" s="8"/>
      <c r="H7" s="12" t="s">
        <v>12</v>
      </c>
      <c r="I7" s="13" t="s">
        <v>112</v>
      </c>
      <c r="J7" s="14" t="s">
        <v>13</v>
      </c>
      <c r="K7" s="68" t="s">
        <v>14</v>
      </c>
    </row>
    <row r="8" spans="1:11" ht="16.2" thickBot="1" x14ac:dyDescent="0.35">
      <c r="A8" s="5">
        <v>23</v>
      </c>
      <c r="B8" s="67" t="s">
        <v>101</v>
      </c>
      <c r="C8" s="67" t="s">
        <v>102</v>
      </c>
      <c r="D8" s="67" t="s">
        <v>103</v>
      </c>
      <c r="E8" s="7" t="s">
        <v>6</v>
      </c>
      <c r="F8" s="8"/>
      <c r="H8" s="15" t="s">
        <v>15</v>
      </c>
      <c r="I8" s="16" t="s">
        <v>113</v>
      </c>
      <c r="J8" s="17" t="s">
        <v>16</v>
      </c>
      <c r="K8" s="69" t="s">
        <v>14</v>
      </c>
    </row>
    <row r="9" spans="1:11" ht="16.2" thickBot="1" x14ac:dyDescent="0.35">
      <c r="A9" s="5">
        <v>24</v>
      </c>
      <c r="B9" s="67" t="s">
        <v>104</v>
      </c>
      <c r="C9" s="67" t="s">
        <v>105</v>
      </c>
      <c r="D9" s="67" t="s">
        <v>103</v>
      </c>
      <c r="E9" s="7" t="s">
        <v>6</v>
      </c>
      <c r="F9" s="8"/>
    </row>
    <row r="10" spans="1:11" ht="18" x14ac:dyDescent="0.35">
      <c r="A10" s="5">
        <v>25</v>
      </c>
      <c r="B10" s="67" t="s">
        <v>106</v>
      </c>
      <c r="C10" s="67" t="s">
        <v>107</v>
      </c>
      <c r="D10" s="67" t="s">
        <v>86</v>
      </c>
      <c r="E10" s="7" t="s">
        <v>6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26</v>
      </c>
      <c r="B11" s="67" t="s">
        <v>95</v>
      </c>
      <c r="C11" s="67" t="s">
        <v>108</v>
      </c>
      <c r="D11" s="67" t="s">
        <v>86</v>
      </c>
      <c r="E11" s="7" t="s">
        <v>6</v>
      </c>
      <c r="F11" s="8" t="s">
        <v>26</v>
      </c>
      <c r="H11" s="18" t="s">
        <v>12</v>
      </c>
      <c r="I11" s="13" t="s">
        <v>114</v>
      </c>
      <c r="J11" s="19" t="s">
        <v>13</v>
      </c>
      <c r="K11" s="68" t="s">
        <v>14</v>
      </c>
    </row>
    <row r="12" spans="1:11" ht="16.2" thickBot="1" x14ac:dyDescent="0.35">
      <c r="A12" s="5">
        <v>1</v>
      </c>
      <c r="B12" s="67" t="s">
        <v>115</v>
      </c>
      <c r="C12" s="67" t="s">
        <v>116</v>
      </c>
      <c r="D12" s="67" t="s">
        <v>117</v>
      </c>
      <c r="E12" s="7" t="s">
        <v>21</v>
      </c>
      <c r="F12" s="8"/>
      <c r="H12" s="20" t="s">
        <v>15</v>
      </c>
      <c r="I12" s="16" t="s">
        <v>113</v>
      </c>
      <c r="J12" s="21" t="s">
        <v>16</v>
      </c>
      <c r="K12" s="69" t="s">
        <v>14</v>
      </c>
    </row>
    <row r="13" spans="1:11" ht="16.2" thickBot="1" x14ac:dyDescent="0.35">
      <c r="A13" s="5">
        <v>2</v>
      </c>
      <c r="B13" s="67" t="s">
        <v>118</v>
      </c>
      <c r="C13" s="67" t="s">
        <v>119</v>
      </c>
      <c r="D13" s="67" t="s">
        <v>117</v>
      </c>
      <c r="E13" s="7" t="s">
        <v>21</v>
      </c>
      <c r="F13" s="8"/>
    </row>
    <row r="14" spans="1:11" ht="18" x14ac:dyDescent="0.35">
      <c r="A14" s="5">
        <v>3</v>
      </c>
      <c r="B14" s="67" t="s">
        <v>87</v>
      </c>
      <c r="C14" s="67" t="s">
        <v>120</v>
      </c>
      <c r="D14" s="67" t="s">
        <v>121</v>
      </c>
      <c r="E14" s="7" t="s">
        <v>21</v>
      </c>
      <c r="F14" s="8"/>
      <c r="H14" s="88" t="s">
        <v>19</v>
      </c>
      <c r="I14" s="88"/>
      <c r="J14" s="88"/>
      <c r="K14" s="88"/>
    </row>
    <row r="15" spans="1:11" ht="15.6" x14ac:dyDescent="0.3">
      <c r="A15" s="5">
        <v>4</v>
      </c>
      <c r="B15" s="67" t="s">
        <v>122</v>
      </c>
      <c r="C15" s="67" t="s">
        <v>123</v>
      </c>
      <c r="D15" s="67" t="s">
        <v>103</v>
      </c>
      <c r="E15" s="7" t="s">
        <v>21</v>
      </c>
      <c r="F15" s="8"/>
      <c r="H15" s="22" t="s">
        <v>12</v>
      </c>
      <c r="I15" s="13" t="s">
        <v>114</v>
      </c>
      <c r="J15" s="23" t="s">
        <v>13</v>
      </c>
      <c r="K15" s="68" t="s">
        <v>14</v>
      </c>
    </row>
    <row r="16" spans="1:11" ht="16.2" thickBot="1" x14ac:dyDescent="0.35">
      <c r="A16" s="5">
        <v>5</v>
      </c>
      <c r="B16" s="67" t="s">
        <v>124</v>
      </c>
      <c r="C16" s="67" t="s">
        <v>125</v>
      </c>
      <c r="D16" s="67" t="s">
        <v>103</v>
      </c>
      <c r="E16" s="7" t="s">
        <v>21</v>
      </c>
      <c r="F16" s="8"/>
      <c r="H16" s="24" t="s">
        <v>15</v>
      </c>
      <c r="I16" s="16" t="s">
        <v>112</v>
      </c>
      <c r="J16" s="25" t="s">
        <v>16</v>
      </c>
      <c r="K16" s="69" t="s">
        <v>14</v>
      </c>
    </row>
    <row r="17" spans="1:11" ht="16.2" thickBot="1" x14ac:dyDescent="0.35">
      <c r="A17" s="5">
        <v>6</v>
      </c>
      <c r="B17" s="67" t="s">
        <v>126</v>
      </c>
      <c r="C17" s="67" t="s">
        <v>127</v>
      </c>
      <c r="D17" s="67" t="s">
        <v>103</v>
      </c>
      <c r="E17" s="7" t="s">
        <v>21</v>
      </c>
      <c r="F17" s="8"/>
    </row>
    <row r="18" spans="1:11" ht="18" x14ac:dyDescent="0.35">
      <c r="A18" s="5">
        <v>7</v>
      </c>
      <c r="B18" s="67" t="s">
        <v>128</v>
      </c>
      <c r="C18" s="67" t="s">
        <v>129</v>
      </c>
      <c r="D18" s="67" t="s">
        <v>86</v>
      </c>
      <c r="E18" s="7" t="s">
        <v>21</v>
      </c>
      <c r="F18" s="8"/>
      <c r="H18" s="82" t="s">
        <v>20</v>
      </c>
      <c r="I18" s="82"/>
      <c r="J18" s="82"/>
      <c r="K18" s="82"/>
    </row>
    <row r="19" spans="1:11" ht="15.6" x14ac:dyDescent="0.3">
      <c r="A19" s="5">
        <v>8</v>
      </c>
      <c r="B19" s="67" t="s">
        <v>130</v>
      </c>
      <c r="C19" s="67" t="s">
        <v>131</v>
      </c>
      <c r="D19" s="67" t="s">
        <v>86</v>
      </c>
      <c r="E19" s="7" t="s">
        <v>21</v>
      </c>
      <c r="F19" s="8"/>
      <c r="H19" s="26" t="s">
        <v>12</v>
      </c>
      <c r="I19" s="13" t="s">
        <v>114</v>
      </c>
      <c r="J19" s="27" t="s">
        <v>13</v>
      </c>
      <c r="K19" s="68" t="s">
        <v>148</v>
      </c>
    </row>
    <row r="20" spans="1:11" ht="16.2" thickBot="1" x14ac:dyDescent="0.35">
      <c r="A20" s="5">
        <v>9</v>
      </c>
      <c r="B20" s="67" t="s">
        <v>132</v>
      </c>
      <c r="C20" s="67" t="s">
        <v>133</v>
      </c>
      <c r="D20" s="67" t="s">
        <v>86</v>
      </c>
      <c r="E20" s="7" t="s">
        <v>21</v>
      </c>
      <c r="F20" s="8"/>
      <c r="H20" s="28" t="s">
        <v>15</v>
      </c>
      <c r="I20" s="16" t="s">
        <v>113</v>
      </c>
      <c r="J20" s="29" t="s">
        <v>16</v>
      </c>
      <c r="K20" s="69" t="s">
        <v>14</v>
      </c>
    </row>
    <row r="21" spans="1:11" ht="15.6" x14ac:dyDescent="0.3">
      <c r="A21" s="5">
        <v>10</v>
      </c>
      <c r="B21" s="67" t="s">
        <v>134</v>
      </c>
      <c r="C21" s="67" t="s">
        <v>135</v>
      </c>
      <c r="D21" s="67" t="s">
        <v>86</v>
      </c>
      <c r="E21" s="7" t="s">
        <v>21</v>
      </c>
      <c r="F21" s="8" t="s">
        <v>26</v>
      </c>
    </row>
    <row r="22" spans="1:11" ht="15.6" x14ac:dyDescent="0.3">
      <c r="A22" s="5">
        <v>11</v>
      </c>
      <c r="B22" s="67" t="s">
        <v>136</v>
      </c>
      <c r="C22" s="67" t="s">
        <v>137</v>
      </c>
      <c r="D22" s="67" t="s">
        <v>138</v>
      </c>
      <c r="E22" s="7" t="s">
        <v>21</v>
      </c>
      <c r="F22" s="8"/>
    </row>
    <row r="23" spans="1:11" ht="15.6" x14ac:dyDescent="0.3">
      <c r="A23" s="5">
        <v>12</v>
      </c>
      <c r="B23" s="67" t="s">
        <v>139</v>
      </c>
      <c r="C23" s="67" t="s">
        <v>140</v>
      </c>
      <c r="D23" s="67" t="s">
        <v>138</v>
      </c>
      <c r="E23" s="7" t="s">
        <v>9</v>
      </c>
      <c r="F23" s="8"/>
      <c r="H23" s="30" t="s">
        <v>22</v>
      </c>
    </row>
    <row r="24" spans="1:11" ht="15.6" x14ac:dyDescent="0.3">
      <c r="A24" s="5">
        <v>13</v>
      </c>
      <c r="B24" s="67" t="s">
        <v>141</v>
      </c>
      <c r="C24" s="67" t="s">
        <v>142</v>
      </c>
      <c r="D24" s="67" t="s">
        <v>117</v>
      </c>
      <c r="E24" s="7" t="s">
        <v>9</v>
      </c>
      <c r="F24" s="8"/>
      <c r="H24" s="31" t="s">
        <v>23</v>
      </c>
    </row>
    <row r="25" spans="1:11" ht="15.6" x14ac:dyDescent="0.3">
      <c r="A25" s="5">
        <v>14</v>
      </c>
      <c r="B25" s="67" t="s">
        <v>132</v>
      </c>
      <c r="C25" s="67" t="s">
        <v>143</v>
      </c>
      <c r="D25" s="67" t="s">
        <v>117</v>
      </c>
      <c r="E25" s="7" t="s">
        <v>9</v>
      </c>
      <c r="F25" s="8"/>
      <c r="H25" s="31" t="s">
        <v>24</v>
      </c>
    </row>
    <row r="26" spans="1:11" ht="15.6" x14ac:dyDescent="0.3">
      <c r="A26" s="5">
        <v>15</v>
      </c>
      <c r="B26" s="67" t="s">
        <v>144</v>
      </c>
      <c r="C26" s="67" t="s">
        <v>145</v>
      </c>
      <c r="D26" s="67" t="s">
        <v>117</v>
      </c>
      <c r="E26" s="7" t="s">
        <v>9</v>
      </c>
      <c r="F26" s="8"/>
      <c r="H26" s="31" t="s">
        <v>25</v>
      </c>
    </row>
    <row r="27" spans="1:11" ht="15.6" x14ac:dyDescent="0.3">
      <c r="A27" s="5">
        <v>16</v>
      </c>
      <c r="B27" s="67" t="s">
        <v>146</v>
      </c>
      <c r="C27" s="67" t="s">
        <v>147</v>
      </c>
      <c r="D27" s="67" t="s">
        <v>117</v>
      </c>
      <c r="E27" s="7" t="s">
        <v>9</v>
      </c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Píšová Markéta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Startovka!B8</f>
        <v>Iva Šírová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Startovka!C8</f>
        <v>Yasmine's Scent Carcassonne Tolugo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Startovka!D8</f>
        <v>Australský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Startovka!A8</f>
        <v>23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Startovka!E8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Výsledky!G8</f>
        <v>2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Píšová Markéta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>
        <v>6</v>
      </c>
      <c r="E18" s="61">
        <v>7.5</v>
      </c>
      <c r="F18" s="62">
        <f>IF(C13="OB-Z",Cviky!C3,IF(C13="OB1",Cviky!G3,IF(C13="OB2",Cviky!K3,IF(C13="OB3",Cviky!O3," "))))</f>
        <v>4</v>
      </c>
      <c r="G18" s="63">
        <f>IF(E17="není",H18,I18)</f>
        <v>27</v>
      </c>
      <c r="H18" s="64">
        <f t="shared" ref="H18:H27" si="0">SUM(D18*F18)</f>
        <v>24</v>
      </c>
      <c r="I18" s="64">
        <f t="shared" ref="I18:I27" si="1">SUM(((D18+E18)*F18)/2)</f>
        <v>27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a přivolání</v>
      </c>
      <c r="D19" s="66">
        <v>6</v>
      </c>
      <c r="E19" s="61">
        <v>5.5</v>
      </c>
      <c r="F19" s="62">
        <f>IF(C13="OB-Z",Cviky!C4,IF(C13="OB1",Cviky!G4,IF(C13="OB2",Cviky!K4,IF(C13="OB3",Cviky!O4," "))))</f>
        <v>3</v>
      </c>
      <c r="G19" s="63">
        <f>IF(E17="není",H19,I19)</f>
        <v>17.25</v>
      </c>
      <c r="H19" s="64">
        <f t="shared" si="0"/>
        <v>18</v>
      </c>
      <c r="I19" s="64">
        <f t="shared" si="1"/>
        <v>17.25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8</v>
      </c>
      <c r="E20" s="61">
        <v>7.5</v>
      </c>
      <c r="F20" s="62">
        <f>IF(C13="OB-Z",Cviky!C5,IF(C13="OB1",Cviky!G5,IF(C13="OB2",Cviky!K5,IF(C13="OB3",Cviky!O5," "))))</f>
        <v>4</v>
      </c>
      <c r="G20" s="63">
        <f>IF(E17="není",H20,I20)</f>
        <v>31</v>
      </c>
      <c r="H20" s="64">
        <f t="shared" si="0"/>
        <v>32</v>
      </c>
      <c r="I20" s="64">
        <f t="shared" si="1"/>
        <v>31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7</v>
      </c>
      <c r="E21" s="61">
        <v>7.5</v>
      </c>
      <c r="F21" s="62">
        <f>IF(C13="OB-Z",Cviky!C6,IF(C13="OB1",Cviky!G6,IF(C13="OB2",Cviky!K6,IF(C13="OB3",Cviky!O6," "))))</f>
        <v>4</v>
      </c>
      <c r="G21" s="63">
        <f>IF(E17="není",H21,I21)</f>
        <v>29</v>
      </c>
      <c r="H21" s="64">
        <f t="shared" si="0"/>
        <v>28</v>
      </c>
      <c r="I21" s="64">
        <f t="shared" si="1"/>
        <v>29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8</v>
      </c>
      <c r="E22" s="61">
        <v>7</v>
      </c>
      <c r="F22" s="62">
        <f>IF(C13="OB-Z",Cviky!C7,IF(C13="OB1",Cviky!G7,IF(C13="OB2",Cviky!K7,IF(C13="OB3",Cviky!O7," "))))</f>
        <v>3</v>
      </c>
      <c r="G22" s="63">
        <f>IF(E17="není",H22,I22)</f>
        <v>22.5</v>
      </c>
      <c r="H22" s="64">
        <f t="shared" si="0"/>
        <v>24</v>
      </c>
      <c r="I22" s="64">
        <f t="shared" si="1"/>
        <v>22.5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8.5</v>
      </c>
      <c r="E23" s="61">
        <v>5.5</v>
      </c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25.5</v>
      </c>
      <c r="I23" s="64">
        <f t="shared" si="1"/>
        <v>21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zastavení, aport a skok přes překážku</v>
      </c>
      <c r="D24" s="66">
        <v>0</v>
      </c>
      <c r="E24" s="61">
        <v>0</v>
      </c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 do stoje/sedu/lehu</v>
      </c>
      <c r="D25" s="66">
        <v>7</v>
      </c>
      <c r="E25" s="61">
        <v>5.5</v>
      </c>
      <c r="F25" s="62">
        <f>IF(C13="OB-Z",Cviky!C10,IF(C13="OB1",Cviky!G10,IF(C13="OB2",Cviky!K10,IF(C13="OB3",Cviky!O10," "))))</f>
        <v>3</v>
      </c>
      <c r="G25" s="63">
        <f>IF(E17="není",H25,I25)</f>
        <v>18.75</v>
      </c>
      <c r="H25" s="64">
        <f t="shared" si="0"/>
        <v>21</v>
      </c>
      <c r="I25" s="64">
        <f t="shared" si="1"/>
        <v>18.75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>
        <v>10</v>
      </c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20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9</v>
      </c>
      <c r="E27" s="61">
        <v>8.5</v>
      </c>
      <c r="F27" s="62">
        <f>IF(C13="OB-Z",Cviky!C12,IF(C13="OB1",Cviky!G12,IF(C13="OB2",Cviky!K12,IF(C13="OB3",Cviky!O12," "))))</f>
        <v>2</v>
      </c>
      <c r="G27" s="63">
        <f>IF(E17="není",H27,I27)</f>
        <v>17.5</v>
      </c>
      <c r="H27" s="64">
        <f t="shared" si="0"/>
        <v>18</v>
      </c>
      <c r="I27" s="64">
        <f t="shared" si="1"/>
        <v>17.5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204</v>
      </c>
      <c r="E28" s="94"/>
      <c r="F28" s="94"/>
      <c r="G28" s="94"/>
      <c r="H28" s="64">
        <f>SUM(G18:G27)</f>
        <v>204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0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Píšová Markéta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Startovka!B9</f>
        <v>Lenka Tomanová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Startovka!C9</f>
        <v>Garry Farrell z Brzáneckých vinohradů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Startovka!D9</f>
        <v>Australský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Startovka!A9</f>
        <v>24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Startovka!E9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Výsledky!G9</f>
        <v>3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Píšová Markéta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>
        <v>5</v>
      </c>
      <c r="E18" s="61">
        <v>6</v>
      </c>
      <c r="F18" s="62">
        <f>IF(C13="OB-Z",Cviky!C3,IF(C13="OB1",Cviky!G3,IF(C13="OB2",Cviky!K3,IF(C13="OB3",Cviky!O3," "))))</f>
        <v>4</v>
      </c>
      <c r="G18" s="63">
        <f>IF(E17="není",H18,I18)</f>
        <v>22</v>
      </c>
      <c r="H18" s="64">
        <f t="shared" ref="H18:H27" si="0">SUM(D18*F18)</f>
        <v>20</v>
      </c>
      <c r="I18" s="64">
        <f t="shared" ref="I18:I27" si="1">SUM(((D18+E18)*F18)/2)</f>
        <v>22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a přivolání</v>
      </c>
      <c r="D19" s="66">
        <v>6</v>
      </c>
      <c r="E19" s="61">
        <v>6</v>
      </c>
      <c r="F19" s="62">
        <f>IF(C13="OB-Z",Cviky!C4,IF(C13="OB1",Cviky!G4,IF(C13="OB2",Cviky!K4,IF(C13="OB3",Cviky!O4," "))))</f>
        <v>3</v>
      </c>
      <c r="G19" s="63">
        <f>IF(E17="není",H19,I19)</f>
        <v>18</v>
      </c>
      <c r="H19" s="64">
        <f t="shared" si="0"/>
        <v>18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6.5</v>
      </c>
      <c r="E20" s="61">
        <v>6</v>
      </c>
      <c r="F20" s="62">
        <f>IF(C13="OB-Z",Cviky!C5,IF(C13="OB1",Cviky!G5,IF(C13="OB2",Cviky!K5,IF(C13="OB3",Cviky!O5," "))))</f>
        <v>4</v>
      </c>
      <c r="G20" s="63">
        <f>IF(E17="není",H20,I20)</f>
        <v>25</v>
      </c>
      <c r="H20" s="64">
        <f t="shared" si="0"/>
        <v>26</v>
      </c>
      <c r="I20" s="64">
        <f t="shared" si="1"/>
        <v>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0</v>
      </c>
      <c r="E21" s="61">
        <v>0</v>
      </c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8</v>
      </c>
      <c r="E22" s="61">
        <v>7.5</v>
      </c>
      <c r="F22" s="62">
        <f>IF(C13="OB-Z",Cviky!C7,IF(C13="OB1",Cviky!G7,IF(C13="OB2",Cviky!K7,IF(C13="OB3",Cviky!O7," "))))</f>
        <v>3</v>
      </c>
      <c r="G22" s="63">
        <f>IF(E17="není",H22,I22)</f>
        <v>23.25</v>
      </c>
      <c r="H22" s="64">
        <f t="shared" si="0"/>
        <v>24</v>
      </c>
      <c r="I22" s="64">
        <f t="shared" si="1"/>
        <v>23.25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7.5</v>
      </c>
      <c r="E23" s="61">
        <v>8</v>
      </c>
      <c r="F23" s="62">
        <f>IF(C13="OB-Z",Cviky!C8,IF(C13="OB1",Cviky!G8,IF(C13="OB2",Cviky!K8,IF(C13="OB3",Cviky!O8," "))))</f>
        <v>3</v>
      </c>
      <c r="G23" s="63">
        <f>IF(E17="není",H23,I23)</f>
        <v>23.25</v>
      </c>
      <c r="H23" s="64">
        <f t="shared" si="0"/>
        <v>22.5</v>
      </c>
      <c r="I23" s="64">
        <f t="shared" si="1"/>
        <v>23.25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zastavení, aport a skok přes překážku</v>
      </c>
      <c r="D24" s="66">
        <v>7</v>
      </c>
      <c r="E24" s="61">
        <v>6.5</v>
      </c>
      <c r="F24" s="62">
        <f>IF(C13="OB-Z",Cviky!C9,IF(C13="OB1",Cviky!G9,IF(C13="OB2",Cviky!K9,IF(C13="OB3",Cviky!O9," "))))</f>
        <v>4</v>
      </c>
      <c r="G24" s="63">
        <f>IF(E17="není",H24,I24)</f>
        <v>27</v>
      </c>
      <c r="H24" s="64">
        <f t="shared" si="0"/>
        <v>28</v>
      </c>
      <c r="I24" s="64">
        <f t="shared" si="1"/>
        <v>27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 do stoje/sedu/lehu</v>
      </c>
      <c r="D25" s="66">
        <v>6</v>
      </c>
      <c r="E25" s="61">
        <v>5.5</v>
      </c>
      <c r="F25" s="62">
        <f>IF(C13="OB-Z",Cviky!C10,IF(C13="OB1",Cviky!G10,IF(C13="OB2",Cviky!K10,IF(C13="OB3",Cviky!O10," "))))</f>
        <v>3</v>
      </c>
      <c r="G25" s="63">
        <f>IF(E17="není",H25,I25)</f>
        <v>17.25</v>
      </c>
      <c r="H25" s="64">
        <f t="shared" si="0"/>
        <v>18</v>
      </c>
      <c r="I25" s="64">
        <f t="shared" si="1"/>
        <v>17.25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>
        <v>9.5</v>
      </c>
      <c r="F26" s="62">
        <f>IF(C13="OB-Z",Cviky!C11,IF(C13="OB1",Cviky!G11,IF(C13="OB2",Cviky!K11,IF(C13="OB3",Cviky!O11," "))))</f>
        <v>2</v>
      </c>
      <c r="G26" s="63">
        <f>IF(E17="není",H26,I26)</f>
        <v>19.5</v>
      </c>
      <c r="H26" s="64">
        <f t="shared" si="0"/>
        <v>20</v>
      </c>
      <c r="I26" s="64">
        <f t="shared" si="1"/>
        <v>19.5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9.5</v>
      </c>
      <c r="E27" s="61">
        <v>8</v>
      </c>
      <c r="F27" s="62">
        <f>IF(C13="OB-Z",Cviky!C12,IF(C13="OB1",Cviky!G12,IF(C13="OB2",Cviky!K12,IF(C13="OB3",Cviky!O12," "))))</f>
        <v>2</v>
      </c>
      <c r="G27" s="63">
        <f>IF(E17="není",H27,I27)</f>
        <v>17.5</v>
      </c>
      <c r="H27" s="64">
        <f t="shared" si="0"/>
        <v>19</v>
      </c>
      <c r="I27" s="64">
        <f t="shared" si="1"/>
        <v>17.5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192.75</v>
      </c>
      <c r="E28" s="94"/>
      <c r="F28" s="94"/>
      <c r="G28" s="94"/>
      <c r="H28" s="64">
        <f>SUM(G18:G27)</f>
        <v>192.75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Píšová Markéta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Startovka!B10</f>
        <v>Kristýna Bucharová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Startovka!C10</f>
        <v>Bria od Morového sloupu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Startovka!D10</f>
        <v>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Startovka!A10</f>
        <v>25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Startovka!E10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Výsledky!G10</f>
        <v>4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Píšová Markéta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>
        <v>7.5</v>
      </c>
      <c r="E18" s="61">
        <v>8.5</v>
      </c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30</v>
      </c>
      <c r="I18" s="64">
        <f t="shared" ref="I18:I27" si="1">SUM(((D18+E18)*F18)/2)</f>
        <v>32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a přivolání</v>
      </c>
      <c r="D19" s="66">
        <v>8.5</v>
      </c>
      <c r="E19" s="61">
        <v>8</v>
      </c>
      <c r="F19" s="62">
        <f>IF(C13="OB-Z",Cviky!C4,IF(C13="OB1",Cviky!G4,IF(C13="OB2",Cviky!K4,IF(C13="OB3",Cviky!O4," "))))</f>
        <v>3</v>
      </c>
      <c r="G19" s="63">
        <f>IF(E17="není",H19,I19)</f>
        <v>24.75</v>
      </c>
      <c r="H19" s="64">
        <f t="shared" si="0"/>
        <v>25.5</v>
      </c>
      <c r="I19" s="64">
        <f t="shared" si="1"/>
        <v>24.75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0</v>
      </c>
      <c r="E20" s="61">
        <v>0</v>
      </c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7</v>
      </c>
      <c r="E21" s="61">
        <v>6.5</v>
      </c>
      <c r="F21" s="62">
        <f>IF(C13="OB-Z",Cviky!C6,IF(C13="OB1",Cviky!G6,IF(C13="OB2",Cviky!K6,IF(C13="OB3",Cviky!O6," "))))</f>
        <v>4</v>
      </c>
      <c r="G21" s="63">
        <f>IF(E17="není",H21,I21)</f>
        <v>27</v>
      </c>
      <c r="H21" s="64">
        <f t="shared" si="0"/>
        <v>28</v>
      </c>
      <c r="I21" s="64">
        <f t="shared" si="1"/>
        <v>27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9</v>
      </c>
      <c r="E22" s="61">
        <v>8</v>
      </c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27</v>
      </c>
      <c r="I22" s="64">
        <f t="shared" si="1"/>
        <v>25.5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5</v>
      </c>
      <c r="E23" s="61">
        <v>5.5</v>
      </c>
      <c r="F23" s="62">
        <f>IF(C13="OB-Z",Cviky!C8,IF(C13="OB1",Cviky!G8,IF(C13="OB2",Cviky!K8,IF(C13="OB3",Cviky!O8," "))))</f>
        <v>3</v>
      </c>
      <c r="G23" s="63">
        <f>IF(E17="není",H23,I23)</f>
        <v>15.75</v>
      </c>
      <c r="H23" s="64">
        <f t="shared" si="0"/>
        <v>15</v>
      </c>
      <c r="I23" s="64">
        <f t="shared" si="1"/>
        <v>15.75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zastavení, aport a skok přes překážku</v>
      </c>
      <c r="D24" s="66">
        <v>5</v>
      </c>
      <c r="E24" s="61">
        <v>0</v>
      </c>
      <c r="F24" s="62">
        <f>IF(C13="OB-Z",Cviky!C9,IF(C13="OB1",Cviky!G9,IF(C13="OB2",Cviky!K9,IF(C13="OB3",Cviky!O9," "))))</f>
        <v>4</v>
      </c>
      <c r="G24" s="63">
        <f>IF(E17="není",H24,I24)</f>
        <v>10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 do stoje/sedu/lehu</v>
      </c>
      <c r="D25" s="66">
        <v>0</v>
      </c>
      <c r="E25" s="61">
        <v>0</v>
      </c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</v>
      </c>
      <c r="E26" s="61">
        <v>9.5</v>
      </c>
      <c r="F26" s="62">
        <f>IF(C13="OB-Z",Cviky!C11,IF(C13="OB1",Cviky!G11,IF(C13="OB2",Cviky!K11,IF(C13="OB3",Cviky!O11," "))))</f>
        <v>2</v>
      </c>
      <c r="G26" s="63">
        <f>IF(E17="není",H26,I26)</f>
        <v>18.5</v>
      </c>
      <c r="H26" s="64">
        <f t="shared" si="0"/>
        <v>18</v>
      </c>
      <c r="I26" s="64">
        <f t="shared" si="1"/>
        <v>18.5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10</v>
      </c>
      <c r="E27" s="61">
        <v>9</v>
      </c>
      <c r="F27" s="62">
        <f>IF(C13="OB-Z",Cviky!C12,IF(C13="OB1",Cviky!G12,IF(C13="OB2",Cviky!K12,IF(C13="OB3",Cviky!O12," "))))</f>
        <v>2</v>
      </c>
      <c r="G27" s="63">
        <f>IF(E17="není",H27,I27)</f>
        <v>19</v>
      </c>
      <c r="H27" s="64">
        <f t="shared" si="0"/>
        <v>20</v>
      </c>
      <c r="I27" s="64">
        <f t="shared" si="1"/>
        <v>19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172.5</v>
      </c>
      <c r="E28" s="94"/>
      <c r="F28" s="94"/>
      <c r="G28" s="94"/>
      <c r="H28" s="64">
        <f>SUM(G18:G27)</f>
        <v>172.5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5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Píšová Markéta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Startovka!B11</f>
        <v>Kamila Burek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Startovka!C11</f>
        <v>Cuba Boccaro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Startovka!D11</f>
        <v>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Startovka!A11</f>
        <v>26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Startovka!E11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Výsledky!G11</f>
        <v>5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Píšová Markéta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/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a přivolání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zastavení, aport a skok přes překážku</v>
      </c>
      <c r="D24" s="66"/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 do stoje/sedu/lehu</v>
      </c>
      <c r="D25" s="66"/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/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6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Startovka!B12</f>
        <v>Daušová Zuzana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Startovka!C12</f>
        <v>Nazareth de Alphaville Bohemia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Startovka!D12</f>
        <v xml:space="preserve"> 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Startovka!A12</f>
        <v>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Startovka!E12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Výsledky!G12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269.5</v>
      </c>
      <c r="E28" s="94"/>
      <c r="F28" s="94"/>
      <c r="G28" s="94"/>
      <c r="H28" s="64">
        <f>SUM(G18:G27)</f>
        <v>269.5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5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Startovka!B13</f>
        <v>Denisa Dlasková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Startovka!C13</f>
        <v>Bea z Hückelovy vily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Startovka!D13</f>
        <v xml:space="preserve"> 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Startovka!A13</f>
        <v>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Startovka!E13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Výsledky!G13</f>
        <v>8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17</v>
      </c>
      <c r="H26" s="64">
        <f t="shared" si="0"/>
        <v>17</v>
      </c>
      <c r="I26" s="64">
        <f t="shared" si="1"/>
        <v>8.5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228.5</v>
      </c>
      <c r="E28" s="94"/>
      <c r="F28" s="94"/>
      <c r="G28" s="94"/>
      <c r="H28" s="64">
        <f>SUM(G18:G27)</f>
        <v>228.5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7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Startovka!B14</f>
        <v>Kohlová Marie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Startovka!C14</f>
        <v>Yahoodka z Kovárny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Startovka!D14</f>
        <v xml:space="preserve"> Tervueren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Startovka!A14</f>
        <v>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Startovka!E14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Výsledky!G14</f>
        <v>9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7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21</v>
      </c>
      <c r="H20" s="64">
        <f t="shared" si="0"/>
        <v>21</v>
      </c>
      <c r="I20" s="64">
        <f t="shared" si="1"/>
        <v>10.5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203</v>
      </c>
      <c r="E28" s="94"/>
      <c r="F28" s="94"/>
      <c r="G28" s="94"/>
      <c r="H28" s="64">
        <f>SUM(G18:G27)</f>
        <v>203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7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Startovka!B15</f>
        <v xml:space="preserve">Nagyová Jana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Startovka!C15</f>
        <v>Vochi Wonder Woman Fallcat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Startovka!D15</f>
        <v>Australský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Startovka!A15</f>
        <v>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Startovka!E15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Výsledky!G15</f>
        <v>10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7.5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180</v>
      </c>
      <c r="E28" s="94"/>
      <c r="F28" s="94"/>
      <c r="G28" s="94"/>
      <c r="H28" s="64">
        <f>SUM(G18:G27)</f>
        <v>180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10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Startovka!B16</f>
        <v>Kratěnová Pavla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Startovka!C16</f>
        <v>Cayapó Heart od Jezera Vápenice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Startovka!D16</f>
        <v>Australský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Startovka!A16</f>
        <v>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Startovka!E16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Výsledky!G16</f>
        <v>7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6.5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26</v>
      </c>
      <c r="H19" s="64">
        <f t="shared" si="0"/>
        <v>26</v>
      </c>
      <c r="I19" s="64">
        <f t="shared" si="1"/>
        <v>13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6.5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26</v>
      </c>
      <c r="H24" s="64">
        <f t="shared" si="0"/>
        <v>26</v>
      </c>
      <c r="I24" s="64">
        <f t="shared" si="1"/>
        <v>13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7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14</v>
      </c>
      <c r="H26" s="64">
        <f t="shared" si="0"/>
        <v>14</v>
      </c>
      <c r="I26" s="64">
        <f t="shared" si="1"/>
        <v>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244.5</v>
      </c>
      <c r="E28" s="94"/>
      <c r="F28" s="94"/>
      <c r="G28" s="94"/>
      <c r="H28" s="64">
        <f>SUM(G18:G27)</f>
        <v>244.5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6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Startovka!B17</f>
        <v>Trčková Jitka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Startovka!C17</f>
        <v>Angel of Diamond od Půlnoční krásky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Startovka!D17</f>
        <v>Australský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Startovka!A17</f>
        <v>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Startovka!E17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Výsledky!G17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19</v>
      </c>
      <c r="H26" s="64">
        <f t="shared" si="0"/>
        <v>19</v>
      </c>
      <c r="I26" s="64">
        <f t="shared" si="1"/>
        <v>9.5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294</v>
      </c>
      <c r="E28" s="94"/>
      <c r="F28" s="94"/>
      <c r="G28" s="94"/>
      <c r="H28" s="64">
        <f>SUM(G18:G27)</f>
        <v>294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F15" sqref="F15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32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4</v>
      </c>
    </row>
    <row r="4" spans="1:15" ht="15.6" x14ac:dyDescent="0.3">
      <c r="A4" s="37">
        <v>2</v>
      </c>
      <c r="B4" s="38" t="s">
        <v>34</v>
      </c>
      <c r="C4" s="34">
        <f>IF(B4="Celkový dojem",2,IF(B4="Přivolání",4,IF(B4="Ovladatelnost na dálku",4,IF(B4="Držení aportovací činky",4,3))))</f>
        <v>4</v>
      </c>
      <c r="D4" s="36"/>
      <c r="E4" s="37">
        <v>2</v>
      </c>
      <c r="F4" s="38" t="s">
        <v>34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78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 t="s">
        <v>80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74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77</v>
      </c>
      <c r="G5" s="34">
        <f t="shared" si="0"/>
        <v>3</v>
      </c>
      <c r="I5" s="37">
        <v>3</v>
      </c>
      <c r="J5" s="38" t="s">
        <v>33</v>
      </c>
      <c r="K5" s="37">
        <f t="shared" si="1"/>
        <v>4</v>
      </c>
      <c r="M5" s="37">
        <v>3</v>
      </c>
      <c r="N5" s="38" t="s">
        <v>33</v>
      </c>
      <c r="O5" s="37">
        <f t="shared" si="2"/>
        <v>4</v>
      </c>
    </row>
    <row r="6" spans="1:15" ht="15.6" x14ac:dyDescent="0.3">
      <c r="A6" s="37">
        <v>4</v>
      </c>
      <c r="B6" s="38" t="s">
        <v>39</v>
      </c>
      <c r="C6" s="34">
        <f t="shared" si="3"/>
        <v>3</v>
      </c>
      <c r="D6" s="36"/>
      <c r="E6" s="37">
        <v>4</v>
      </c>
      <c r="F6" s="38" t="s">
        <v>40</v>
      </c>
      <c r="G6" s="34">
        <f t="shared" si="0"/>
        <v>4</v>
      </c>
      <c r="I6" s="37">
        <v>4</v>
      </c>
      <c r="J6" s="38" t="s">
        <v>32</v>
      </c>
      <c r="K6" s="37">
        <f t="shared" si="1"/>
        <v>4</v>
      </c>
      <c r="M6" s="37">
        <v>4</v>
      </c>
      <c r="N6" s="38" t="s">
        <v>37</v>
      </c>
      <c r="O6" s="37">
        <f t="shared" si="2"/>
        <v>4</v>
      </c>
    </row>
    <row r="7" spans="1:15" ht="15.6" x14ac:dyDescent="0.3">
      <c r="A7" s="37">
        <v>5</v>
      </c>
      <c r="B7" s="38" t="s">
        <v>32</v>
      </c>
      <c r="C7" s="34">
        <f t="shared" si="3"/>
        <v>3</v>
      </c>
      <c r="D7" s="36"/>
      <c r="E7" s="37">
        <v>5</v>
      </c>
      <c r="F7" s="38" t="s">
        <v>32</v>
      </c>
      <c r="G7" s="34">
        <f t="shared" si="0"/>
        <v>4</v>
      </c>
      <c r="I7" s="37">
        <v>5</v>
      </c>
      <c r="J7" s="38" t="s">
        <v>37</v>
      </c>
      <c r="K7" s="37">
        <f t="shared" si="1"/>
        <v>4</v>
      </c>
      <c r="M7" s="37">
        <v>5</v>
      </c>
      <c r="N7" s="38" t="s">
        <v>38</v>
      </c>
      <c r="O7" s="37">
        <f t="shared" si="2"/>
        <v>3</v>
      </c>
    </row>
    <row r="8" spans="1:15" ht="15.6" x14ac:dyDescent="0.3">
      <c r="A8" s="37">
        <v>6</v>
      </c>
      <c r="B8" s="38" t="s">
        <v>36</v>
      </c>
      <c r="C8" s="34">
        <f t="shared" si="3"/>
        <v>3</v>
      </c>
      <c r="D8" s="36"/>
      <c r="E8" s="37">
        <v>6</v>
      </c>
      <c r="F8" s="38" t="s">
        <v>70</v>
      </c>
      <c r="G8" s="34">
        <f t="shared" si="0"/>
        <v>4</v>
      </c>
      <c r="I8" s="37">
        <v>6</v>
      </c>
      <c r="J8" s="38" t="s">
        <v>38</v>
      </c>
      <c r="K8" s="37">
        <f t="shared" si="1"/>
        <v>3</v>
      </c>
      <c r="M8" s="37">
        <v>6</v>
      </c>
      <c r="N8" s="38" t="s">
        <v>73</v>
      </c>
      <c r="O8" s="37">
        <f t="shared" si="2"/>
        <v>3</v>
      </c>
    </row>
    <row r="9" spans="1:15" ht="15.6" x14ac:dyDescent="0.3">
      <c r="A9" s="37">
        <v>7</v>
      </c>
      <c r="B9" s="38" t="s">
        <v>33</v>
      </c>
      <c r="C9" s="34">
        <f t="shared" si="3"/>
        <v>4</v>
      </c>
      <c r="D9" s="36"/>
      <c r="E9" s="37">
        <v>7</v>
      </c>
      <c r="F9" s="38" t="s">
        <v>33</v>
      </c>
      <c r="G9" s="34">
        <f t="shared" si="0"/>
        <v>4</v>
      </c>
      <c r="I9" s="37">
        <v>7</v>
      </c>
      <c r="J9" s="38" t="s">
        <v>73</v>
      </c>
      <c r="K9" s="37">
        <f t="shared" si="1"/>
        <v>3</v>
      </c>
      <c r="M9" s="37">
        <v>7</v>
      </c>
      <c r="N9" s="38" t="s">
        <v>72</v>
      </c>
      <c r="O9" s="37">
        <f t="shared" si="2"/>
        <v>4</v>
      </c>
    </row>
    <row r="10" spans="1:15" ht="15.6" x14ac:dyDescent="0.3">
      <c r="A10" s="37">
        <v>8</v>
      </c>
      <c r="B10" s="38" t="s">
        <v>75</v>
      </c>
      <c r="C10" s="34">
        <f t="shared" si="3"/>
        <v>4</v>
      </c>
      <c r="D10" s="36"/>
      <c r="E10" s="76">
        <v>8</v>
      </c>
      <c r="F10" s="77" t="s">
        <v>81</v>
      </c>
      <c r="G10" s="34">
        <f t="shared" si="0"/>
        <v>4</v>
      </c>
      <c r="I10" s="37">
        <v>8</v>
      </c>
      <c r="J10" s="38" t="s">
        <v>69</v>
      </c>
      <c r="K10" s="37">
        <f t="shared" si="1"/>
        <v>3</v>
      </c>
      <c r="M10" s="37">
        <v>8</v>
      </c>
      <c r="N10" s="38" t="s">
        <v>71</v>
      </c>
      <c r="O10" s="37">
        <f t="shared" si="2"/>
        <v>3</v>
      </c>
    </row>
    <row r="11" spans="1:15" ht="15.6" x14ac:dyDescent="0.3">
      <c r="A11" s="76">
        <v>9</v>
      </c>
      <c r="B11" s="77" t="s">
        <v>76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35</v>
      </c>
      <c r="K11" s="37">
        <f t="shared" si="1"/>
        <v>3</v>
      </c>
      <c r="M11" s="37">
        <v>9</v>
      </c>
      <c r="N11" s="38" t="s">
        <v>30</v>
      </c>
      <c r="O11" s="37">
        <f t="shared" si="2"/>
        <v>2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 t="s">
        <v>79</v>
      </c>
      <c r="O12" s="37">
        <f t="shared" si="2"/>
        <v>2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9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Startovka!B18</f>
        <v>Raczová Jana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Startovka!C18</f>
        <v>Vargo z Hückelovy vily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Startovka!D18</f>
        <v>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Startovka!A18</f>
        <v>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Startovka!E18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Výsledky!G18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19</v>
      </c>
      <c r="H26" s="64">
        <f t="shared" si="0"/>
        <v>19</v>
      </c>
      <c r="I26" s="64">
        <f t="shared" si="1"/>
        <v>9.5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296</v>
      </c>
      <c r="E28" s="94"/>
      <c r="F28" s="94"/>
      <c r="G28" s="94"/>
      <c r="H28" s="64">
        <f>SUM(G18:G27)</f>
        <v>296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6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Startovka!B19</f>
        <v>Lepařová Michaela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Startovka!C19</f>
        <v>Henriett z Údolí Jizery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Startovka!D19</f>
        <v>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Startovka!A19</f>
        <v>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Startovka!E19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Výsledky!G19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245.5</v>
      </c>
      <c r="E28" s="94"/>
      <c r="F28" s="94"/>
      <c r="G28" s="94"/>
      <c r="H28" s="64">
        <f>SUM(G18:G27)</f>
        <v>245.5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8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Startovka!B20</f>
        <v>Jičínská Natálie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Startovka!C20</f>
        <v>Dexxie From Tasmanian Devils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Startovka!D20</f>
        <v>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Startovka!A20</f>
        <v>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Startovka!E20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Výsledky!G20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247.5</v>
      </c>
      <c r="E28" s="94"/>
      <c r="F28" s="94"/>
      <c r="G28" s="94"/>
      <c r="H28" s="64">
        <f>SUM(G18:G27)</f>
        <v>247.5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6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Startovka!B21</f>
        <v xml:space="preserve">Machová Ilona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Startovka!C21</f>
        <v>Akani z Hückelovy vily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Startovka!D21</f>
        <v>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Startovka!A21</f>
        <v>10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Startovka!E21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Výsledky!G21</f>
        <v>11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/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/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/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/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/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6" workbookViewId="0">
      <selection activeCell="D18" sqref="D18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Startovka!B22</f>
        <v>Másilková Kristýna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Startovka!C22</f>
        <v>Tuta Deabei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Startovka!D22</f>
        <v>Tervueren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Startovka!A22</f>
        <v>11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Startovka!E22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Výsledky!G22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304.5</v>
      </c>
      <c r="E28" s="94"/>
      <c r="F28" s="94"/>
      <c r="G28" s="94"/>
      <c r="H28" s="64">
        <f>SUM(G18:G27)</f>
        <v>304.5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6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Markéta Píšová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Startovka!B23</f>
        <v>Pavla Husáková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Startovka!C23</f>
        <v>Daboo Naiklen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Startovka!D23</f>
        <v>Tervueren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Startovka!A23</f>
        <v>12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Startovka!E23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Výsledky!G23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8.5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12.75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6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kuželů/barelu, zastavení a skok přes překážku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6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18</v>
      </c>
      <c r="H26" s="64">
        <f t="shared" si="0"/>
        <v>18</v>
      </c>
      <c r="I26" s="64">
        <f t="shared" si="1"/>
        <v>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175.5</v>
      </c>
      <c r="E28" s="94"/>
      <c r="F28" s="94"/>
      <c r="G28" s="94"/>
      <c r="H28" s="64">
        <f>SUM(G18:G27)</f>
        <v>175.5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8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Markéta Píšová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Startovka!B24</f>
        <v>Březinová Petra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Startovka!C24</f>
        <v>Issis Malanzvers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Startovka!D24</f>
        <v xml:space="preserve"> 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Startovka!A24</f>
        <v>13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Startovka!E24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Výsledky!G24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6.5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26</v>
      </c>
      <c r="H20" s="64">
        <f t="shared" si="0"/>
        <v>26</v>
      </c>
      <c r="I20" s="64">
        <f t="shared" si="1"/>
        <v>13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6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kuželů/barelu, zastavení a skok přes překážku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243</v>
      </c>
      <c r="E28" s="94"/>
      <c r="F28" s="94"/>
      <c r="G28" s="94"/>
      <c r="H28" s="64">
        <f>SUM(G18:G27)</f>
        <v>243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Markéta Píšová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Startovka!B25</f>
        <v>Jičínská Natálie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Startovka!C25</f>
        <v>Birgit Ginger Storm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Startovka!D25</f>
        <v xml:space="preserve"> 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Startovka!A25</f>
        <v>14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Startovka!E25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Výsledky!G25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kuželů/barelu, zastavení a skok přes překážku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254.5</v>
      </c>
      <c r="E28" s="94"/>
      <c r="F28" s="94"/>
      <c r="G28" s="94"/>
      <c r="H28" s="64">
        <f>SUM(G18:G27)</f>
        <v>254.5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11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Markéta Píšová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Startovka!B26</f>
        <v>Novotná Kateřina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Startovka!C26</f>
        <v>Connie Yenney Czech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Startovka!D26</f>
        <v xml:space="preserve"> 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Startovka!A26</f>
        <v>15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Startovka!E26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Výsledky!G26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kuželů/barelu, zastavení a skok přes překážku</v>
      </c>
      <c r="D25" s="66">
        <v>8.5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25.5</v>
      </c>
      <c r="H25" s="64">
        <f t="shared" si="0"/>
        <v>25.5</v>
      </c>
      <c r="I25" s="64">
        <f t="shared" si="1"/>
        <v>12.75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243</v>
      </c>
      <c r="E28" s="94"/>
      <c r="F28" s="94"/>
      <c r="G28" s="94"/>
      <c r="H28" s="64">
        <f>SUM(G18:G27)</f>
        <v>243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8" workbookViewId="0">
      <selection activeCell="D18" sqref="D18: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Markéta Píšová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Startovka!B27</f>
        <v>Helena Hošková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Startovka!C27</f>
        <v>Diva Ingrando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Startovka!D27</f>
        <v xml:space="preserve"> 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Startovka!A27</f>
        <v>16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Startovka!E27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Výsledky!G27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6.5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19.5</v>
      </c>
      <c r="H19" s="64">
        <f t="shared" si="0"/>
        <v>19.5</v>
      </c>
      <c r="I19" s="64">
        <f t="shared" si="1"/>
        <v>9.75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6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kuželů/barelu, zastavení a skok přes překážku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 se zastavením</v>
      </c>
      <c r="D26" s="66">
        <v>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189.5</v>
      </c>
      <c r="E28" s="94"/>
      <c r="F28" s="94"/>
      <c r="G28" s="94"/>
      <c r="H28" s="64">
        <f>SUM(G18:G27)</f>
        <v>189.5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A11" sqref="A11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17</v>
      </c>
      <c r="B2" s="70" t="str">
        <f>Startovka!B2</f>
        <v>Kateřina Hlachová</v>
      </c>
      <c r="C2" s="70" t="str">
        <f>Startovka!C2</f>
        <v>Lady Raspberry Kawai Kaito</v>
      </c>
      <c r="D2" s="70" t="str">
        <f>Startovka!D2</f>
        <v>Malinois</v>
      </c>
      <c r="E2" s="70" t="str">
        <f>Startovka!E2</f>
        <v>OB-Z</v>
      </c>
      <c r="F2" s="70" t="str">
        <f>Startovka!I3</f>
        <v>15. Mistrovství ČR BO a AO v Obedienci, CACT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2</v>
      </c>
      <c r="H2" s="72">
        <f>'1'!D28</f>
        <v>220</v>
      </c>
      <c r="I2" s="73" t="str">
        <f>'1'!D29</f>
        <v>Dobře</v>
      </c>
      <c r="J2" s="41"/>
      <c r="K2" s="43">
        <f t="shared" ref="K2:K33" si="1">IF(E2="OB-Z",(H2)," ")</f>
        <v>220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18</v>
      </c>
      <c r="B3" s="70" t="str">
        <f>Startovka!B3</f>
        <v>Kohlová Marie</v>
      </c>
      <c r="C3" s="70" t="str">
        <f>Startovka!C3</f>
        <v>Amanita Arnica Bohemia Mavari</v>
      </c>
      <c r="D3" s="70" t="str">
        <f>Startovka!D3</f>
        <v xml:space="preserve"> Groenendael</v>
      </c>
      <c r="E3" s="70" t="str">
        <f>Startovka!E3</f>
        <v>OB-Z</v>
      </c>
      <c r="F3" s="70" t="str">
        <f>Startovka!I3</f>
        <v>15. Mistrovství ČR BO a AO v Obedienci, CACT</v>
      </c>
      <c r="G3" s="70">
        <f t="shared" si="0"/>
        <v>3</v>
      </c>
      <c r="H3" s="74">
        <f>'2'!D28</f>
        <v>150.5</v>
      </c>
      <c r="I3" s="75" t="str">
        <f>'2'!D29</f>
        <v>Nehodnocen</v>
      </c>
      <c r="J3" s="41"/>
      <c r="K3" s="43">
        <f t="shared" si="1"/>
        <v>150.5</v>
      </c>
      <c r="L3" s="43" t="str">
        <f t="shared" si="2"/>
        <v xml:space="preserve"> 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19</v>
      </c>
      <c r="B4" s="70" t="str">
        <f>Startovka!B4</f>
        <v>Markéta Šrámková</v>
      </c>
      <c r="C4" s="70" t="str">
        <f>Startovka!C4</f>
        <v>Magnum de Alphaville Bohemia</v>
      </c>
      <c r="D4" s="70" t="str">
        <f>Startovka!D4</f>
        <v>Malinois</v>
      </c>
      <c r="E4" s="70" t="str">
        <f>Startovka!E4</f>
        <v>OB-Z</v>
      </c>
      <c r="F4" s="70" t="str">
        <f>Startovka!I3</f>
        <v>15. Mistrovství ČR BO a AO v Obedienci, CACT</v>
      </c>
      <c r="G4" s="71">
        <f t="shared" si="0"/>
        <v>1</v>
      </c>
      <c r="H4" s="72">
        <f>'3'!D28</f>
        <v>292</v>
      </c>
      <c r="I4" s="75" t="str">
        <f>'3'!D29</f>
        <v>Výborně</v>
      </c>
      <c r="J4" s="41"/>
      <c r="K4" s="43">
        <f t="shared" si="1"/>
        <v>292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20</v>
      </c>
      <c r="B5" s="70" t="str">
        <f>Startovka!B5</f>
        <v>Černý Martin</v>
      </c>
      <c r="C5" s="70" t="str">
        <f>Startovka!C5</f>
        <v>Evelína od Tety Zity</v>
      </c>
      <c r="D5" s="70" t="str">
        <f>Startovka!D5</f>
        <v>Chodský pes</v>
      </c>
      <c r="E5" s="70" t="str">
        <f>Startovka!E5</f>
        <v>OB-Z</v>
      </c>
      <c r="F5" s="70" t="str">
        <f>Startovka!I3</f>
        <v>15. Mistrovství ČR BO a AO v Obedienci, CACT</v>
      </c>
      <c r="G5" s="70">
        <f t="shared" si="0"/>
        <v>4</v>
      </c>
      <c r="H5" s="74">
        <f>'4'!D28</f>
        <v>0</v>
      </c>
      <c r="I5" s="75" t="str">
        <f>'4'!D29</f>
        <v>Nehodnocen</v>
      </c>
      <c r="J5" s="41"/>
      <c r="K5" s="43">
        <f t="shared" si="1"/>
        <v>0</v>
      </c>
      <c r="L5" s="43" t="str">
        <f t="shared" si="2"/>
        <v xml:space="preserve"> 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21</v>
      </c>
      <c r="B6" s="70" t="str">
        <f>Startovka!B6</f>
        <v>Kamila Burek</v>
      </c>
      <c r="C6" s="70" t="str">
        <f>Startovka!C6</f>
        <v>Wojak Woodland Legend Estimado</v>
      </c>
      <c r="D6" s="70" t="str">
        <f>Startovka!D6</f>
        <v>Australian cattle dog</v>
      </c>
      <c r="E6" s="70" t="str">
        <f>Startovka!E6</f>
        <v>OB3</v>
      </c>
      <c r="F6" s="70" t="str">
        <f>Startovka!I3</f>
        <v>15. Mistrovství ČR BO a AO v Obedienci, CACT</v>
      </c>
      <c r="G6" s="71">
        <f t="shared" si="0"/>
        <v>5</v>
      </c>
      <c r="H6" s="72">
        <f>'5'!D28</f>
        <v>0</v>
      </c>
      <c r="I6" s="75" t="str">
        <f>'5'!D29</f>
        <v>Nehodnocen</v>
      </c>
      <c r="J6" s="41"/>
      <c r="K6" s="43" t="str">
        <f t="shared" si="1"/>
        <v xml:space="preserve"> </v>
      </c>
      <c r="L6" s="43" t="str">
        <f t="shared" si="2"/>
        <v xml:space="preserve"> </v>
      </c>
      <c r="M6" s="43" t="str">
        <f t="shared" si="3"/>
        <v xml:space="preserve"> </v>
      </c>
      <c r="N6" s="43">
        <f t="shared" si="4"/>
        <v>0</v>
      </c>
      <c r="O6" s="41"/>
    </row>
    <row r="7" spans="1:15" x14ac:dyDescent="0.3">
      <c r="A7" s="70">
        <f>Startovka!A7</f>
        <v>22</v>
      </c>
      <c r="B7" s="70" t="str">
        <f>Startovka!B7</f>
        <v>Klaudia Szymańska</v>
      </c>
      <c r="C7" s="70" t="str">
        <f>Startovka!C7</f>
        <v>Collision Course CLOUD NINE</v>
      </c>
      <c r="D7" s="70" t="str">
        <f>Startovka!D7</f>
        <v>Australský ovčá</v>
      </c>
      <c r="E7" s="70" t="str">
        <f>Startovka!E7</f>
        <v>OB3</v>
      </c>
      <c r="F7" s="70" t="str">
        <f>Startovka!I3</f>
        <v>15. Mistrovství ČR BO a AO v Obedienci, CACT</v>
      </c>
      <c r="G7" s="70">
        <f t="shared" si="0"/>
        <v>1</v>
      </c>
      <c r="H7" s="72">
        <f>'6'!D28</f>
        <v>240</v>
      </c>
      <c r="I7" s="75" t="str">
        <f>'6'!D29</f>
        <v>Velmi dobře</v>
      </c>
      <c r="J7" s="41"/>
      <c r="K7" s="43" t="str">
        <f t="shared" si="1"/>
        <v xml:space="preserve"> </v>
      </c>
      <c r="L7" s="43" t="str">
        <f t="shared" si="2"/>
        <v xml:space="preserve"> </v>
      </c>
      <c r="M7" s="43" t="str">
        <f t="shared" si="3"/>
        <v xml:space="preserve"> </v>
      </c>
      <c r="N7" s="43">
        <f t="shared" si="4"/>
        <v>240</v>
      </c>
      <c r="O7" s="41"/>
    </row>
    <row r="8" spans="1:15" x14ac:dyDescent="0.3">
      <c r="A8" s="70">
        <f>Startovka!A8</f>
        <v>23</v>
      </c>
      <c r="B8" s="70" t="str">
        <f>Startovka!B8</f>
        <v>Iva Šírová</v>
      </c>
      <c r="C8" s="70" t="str">
        <f>Startovka!C8</f>
        <v>Yasmine's Scent Carcassonne Tolugo</v>
      </c>
      <c r="D8" s="70" t="str">
        <f>Startovka!D8</f>
        <v>Australský ovčák</v>
      </c>
      <c r="E8" s="70" t="str">
        <f>Startovka!E8</f>
        <v>OB3</v>
      </c>
      <c r="F8" s="70" t="str">
        <f>Startovka!I3</f>
        <v>15. Mistrovství ČR BO a AO v Obedienci, CACT</v>
      </c>
      <c r="G8" s="71">
        <f t="shared" si="0"/>
        <v>2</v>
      </c>
      <c r="H8" s="74">
        <f>'7'!D28</f>
        <v>204</v>
      </c>
      <c r="I8" s="75" t="str">
        <f>'7'!D29</f>
        <v>Dobře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 t="str">
        <f t="shared" si="3"/>
        <v xml:space="preserve"> </v>
      </c>
      <c r="N8" s="43">
        <f t="shared" si="4"/>
        <v>204</v>
      </c>
      <c r="O8" s="41"/>
    </row>
    <row r="9" spans="1:15" x14ac:dyDescent="0.3">
      <c r="A9" s="70">
        <f>Startovka!A9</f>
        <v>24</v>
      </c>
      <c r="B9" s="70" t="str">
        <f>Startovka!B9</f>
        <v>Lenka Tomanová</v>
      </c>
      <c r="C9" s="70" t="str">
        <f>Startovka!C9</f>
        <v>Garry Farrell z Brzáneckých vinohradů</v>
      </c>
      <c r="D9" s="70" t="str">
        <f>Startovka!D9</f>
        <v>Australský ovčák</v>
      </c>
      <c r="E9" s="70" t="str">
        <f>Startovka!E9</f>
        <v>OB3</v>
      </c>
      <c r="F9" s="70" t="str">
        <f>Startovka!I3</f>
        <v>15. Mistrovství ČR BO a AO v Obedienci, CACT</v>
      </c>
      <c r="G9" s="70">
        <f t="shared" si="0"/>
        <v>3</v>
      </c>
      <c r="H9" s="72">
        <f>'8'!D28</f>
        <v>192.75</v>
      </c>
      <c r="I9" s="75" t="str">
        <f>'8'!D29</f>
        <v>Dobře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 t="str">
        <f t="shared" si="3"/>
        <v xml:space="preserve"> </v>
      </c>
      <c r="N9" s="43">
        <f t="shared" si="4"/>
        <v>192.75</v>
      </c>
      <c r="O9" s="41"/>
    </row>
    <row r="10" spans="1:15" x14ac:dyDescent="0.3">
      <c r="A10" s="70">
        <f>Startovka!A10</f>
        <v>25</v>
      </c>
      <c r="B10" s="70" t="str">
        <f>Startovka!B10</f>
        <v>Kristýna Bucharová</v>
      </c>
      <c r="C10" s="70" t="str">
        <f>Startovka!C10</f>
        <v>Bria od Morového sloupu</v>
      </c>
      <c r="D10" s="70" t="str">
        <f>Startovka!D10</f>
        <v>Malinois</v>
      </c>
      <c r="E10" s="70" t="str">
        <f>Startovka!E10</f>
        <v>OB3</v>
      </c>
      <c r="F10" s="70" t="str">
        <f>Startovka!I3</f>
        <v>15. Mistrovství ČR BO a AO v Obedienci, CACT</v>
      </c>
      <c r="G10" s="71">
        <f t="shared" si="0"/>
        <v>4</v>
      </c>
      <c r="H10" s="74">
        <f>'9'!D28</f>
        <v>172.5</v>
      </c>
      <c r="I10" s="75" t="str">
        <f>'9'!D29</f>
        <v>Nehodnocen</v>
      </c>
      <c r="J10" s="41"/>
      <c r="K10" s="43" t="str">
        <f t="shared" si="1"/>
        <v xml:space="preserve"> </v>
      </c>
      <c r="L10" s="43" t="str">
        <f t="shared" si="2"/>
        <v xml:space="preserve"> </v>
      </c>
      <c r="M10" s="43" t="str">
        <f t="shared" si="3"/>
        <v xml:space="preserve"> </v>
      </c>
      <c r="N10" s="43">
        <f t="shared" si="4"/>
        <v>172.5</v>
      </c>
      <c r="O10" s="41"/>
    </row>
    <row r="11" spans="1:15" x14ac:dyDescent="0.3">
      <c r="A11" s="70">
        <f>Startovka!A11</f>
        <v>26</v>
      </c>
      <c r="B11" s="70" t="str">
        <f>Startovka!B11</f>
        <v>Kamila Burek</v>
      </c>
      <c r="C11" s="70" t="str">
        <f>Startovka!C11</f>
        <v>Cuba Boccaro</v>
      </c>
      <c r="D11" s="70" t="str">
        <f>Startovka!D11</f>
        <v>Malinois</v>
      </c>
      <c r="E11" s="70" t="str">
        <f>Startovka!E11</f>
        <v>OB3</v>
      </c>
      <c r="F11" s="70" t="str">
        <f>Startovka!I3</f>
        <v>15. Mistrovství ČR BO a AO v Obedienci, CACT</v>
      </c>
      <c r="G11" s="70">
        <f t="shared" si="0"/>
        <v>5</v>
      </c>
      <c r="H11" s="72">
        <f>'10'!D28</f>
        <v>0</v>
      </c>
      <c r="I11" s="75" t="str">
        <f>'10'!D29</f>
        <v>Nehodnocen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 t="str">
        <f t="shared" si="3"/>
        <v xml:space="preserve"> </v>
      </c>
      <c r="N11" s="43">
        <f t="shared" si="4"/>
        <v>0</v>
      </c>
      <c r="O11" s="41"/>
    </row>
    <row r="12" spans="1:15" x14ac:dyDescent="0.3">
      <c r="A12" s="70">
        <f>Startovka!A12</f>
        <v>1</v>
      </c>
      <c r="B12" s="70" t="str">
        <f>Startovka!B12</f>
        <v>Daušová Zuzana</v>
      </c>
      <c r="C12" s="70" t="str">
        <f>Startovka!C12</f>
        <v>Nazareth de Alphaville Bohemia</v>
      </c>
      <c r="D12" s="70" t="str">
        <f>Startovka!D12</f>
        <v xml:space="preserve"> Malinois</v>
      </c>
      <c r="E12" s="70" t="str">
        <f>Startovka!E12</f>
        <v>OB1</v>
      </c>
      <c r="F12" s="70" t="str">
        <f>Startovka!I3</f>
        <v>15. Mistrovství ČR BO a AO v Obedienci, CACT</v>
      </c>
      <c r="G12" s="71">
        <f t="shared" si="0"/>
        <v>4</v>
      </c>
      <c r="H12" s="72">
        <f>'11'!D28</f>
        <v>269.5</v>
      </c>
      <c r="I12" s="75" t="str">
        <f>'11'!D29</f>
        <v>Výborně</v>
      </c>
      <c r="J12" s="41"/>
      <c r="K12" s="43" t="str">
        <f t="shared" si="1"/>
        <v xml:space="preserve"> </v>
      </c>
      <c r="L12" s="43">
        <f t="shared" si="2"/>
        <v>269.5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2</v>
      </c>
      <c r="B13" s="70" t="str">
        <f>Startovka!B13</f>
        <v>Denisa Dlasková</v>
      </c>
      <c r="C13" s="70" t="str">
        <f>Startovka!C13</f>
        <v>Bea z Hückelovy vily</v>
      </c>
      <c r="D13" s="70" t="str">
        <f>Startovka!D13</f>
        <v xml:space="preserve"> Malinois</v>
      </c>
      <c r="E13" s="70" t="str">
        <f>Startovka!E13</f>
        <v>OB1</v>
      </c>
      <c r="F13" s="70" t="str">
        <f>Startovka!I3</f>
        <v>15. Mistrovství ČR BO a AO v Obedienci, CACT</v>
      </c>
      <c r="G13" s="70">
        <f t="shared" si="0"/>
        <v>8</v>
      </c>
      <c r="H13" s="74">
        <f>'12'!D28</f>
        <v>228.5</v>
      </c>
      <c r="I13" s="75" t="str">
        <f>'12'!D29</f>
        <v>Velmi dobře</v>
      </c>
      <c r="J13" s="41"/>
      <c r="K13" s="43" t="str">
        <f t="shared" si="1"/>
        <v xml:space="preserve"> </v>
      </c>
      <c r="L13" s="43">
        <f t="shared" si="2"/>
        <v>228.5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3</v>
      </c>
      <c r="B14" s="70" t="str">
        <f>Startovka!B14</f>
        <v>Kohlová Marie</v>
      </c>
      <c r="C14" s="70" t="str">
        <f>Startovka!C14</f>
        <v>Yahoodka z Kovárny</v>
      </c>
      <c r="D14" s="70" t="str">
        <f>Startovka!D14</f>
        <v xml:space="preserve"> Tervueren</v>
      </c>
      <c r="E14" s="70" t="str">
        <f>Startovka!E14</f>
        <v>OB1</v>
      </c>
      <c r="F14" s="70" t="str">
        <f>Startovka!I3</f>
        <v>15. Mistrovství ČR BO a AO v Obedienci, CACT</v>
      </c>
      <c r="G14" s="71">
        <f t="shared" si="0"/>
        <v>9</v>
      </c>
      <c r="H14" s="72">
        <f>'13'!D28</f>
        <v>203</v>
      </c>
      <c r="I14" s="75" t="str">
        <f>'13'!D29</f>
        <v>Dobře</v>
      </c>
      <c r="J14" s="41"/>
      <c r="K14" s="43" t="str">
        <f t="shared" si="1"/>
        <v xml:space="preserve"> </v>
      </c>
      <c r="L14" s="43">
        <f t="shared" si="2"/>
        <v>203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4</v>
      </c>
      <c r="B15" s="70" t="str">
        <f>Startovka!B15</f>
        <v xml:space="preserve">Nagyová Jana </v>
      </c>
      <c r="C15" s="70" t="str">
        <f>Startovka!C15</f>
        <v>Vochi Wonder Woman Fallcat</v>
      </c>
      <c r="D15" s="70" t="str">
        <f>Startovka!D15</f>
        <v>Australský ovčák</v>
      </c>
      <c r="E15" s="70" t="str">
        <f>Startovka!E15</f>
        <v>OB1</v>
      </c>
      <c r="F15" s="70" t="str">
        <f>Startovka!I3</f>
        <v>15. Mistrovství ČR BO a AO v Obedienci, CACT</v>
      </c>
      <c r="G15" s="70">
        <f t="shared" si="0"/>
        <v>10</v>
      </c>
      <c r="H15" s="74">
        <f>'14'!D28</f>
        <v>180</v>
      </c>
      <c r="I15" s="75" t="str">
        <f>'14'!D29</f>
        <v>Nehodnocen</v>
      </c>
      <c r="J15" s="41"/>
      <c r="K15" s="43" t="str">
        <f t="shared" si="1"/>
        <v xml:space="preserve"> </v>
      </c>
      <c r="L15" s="43">
        <f t="shared" si="2"/>
        <v>180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5</v>
      </c>
      <c r="B16" s="70" t="str">
        <f>Startovka!B16</f>
        <v>Kratěnová Pavla</v>
      </c>
      <c r="C16" s="70" t="str">
        <f>Startovka!C16</f>
        <v>Cayapó Heart od Jezera Vápenice</v>
      </c>
      <c r="D16" s="70" t="str">
        <f>Startovka!D16</f>
        <v>Australský ovčák</v>
      </c>
      <c r="E16" s="70" t="str">
        <f>Startovka!E16</f>
        <v>OB1</v>
      </c>
      <c r="F16" s="70" t="str">
        <f>Startovka!I3</f>
        <v>15. Mistrovství ČR BO a AO v Obedienci, CACT</v>
      </c>
      <c r="G16" s="71">
        <f t="shared" si="0"/>
        <v>7</v>
      </c>
      <c r="H16" s="72">
        <f>'15'!D28</f>
        <v>244.5</v>
      </c>
      <c r="I16" s="75" t="str">
        <f>'15'!D29</f>
        <v>Velmi dobře</v>
      </c>
      <c r="J16" s="41"/>
      <c r="K16" s="43" t="str">
        <f t="shared" si="1"/>
        <v xml:space="preserve"> </v>
      </c>
      <c r="L16" s="43">
        <f t="shared" si="2"/>
        <v>244.5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6</v>
      </c>
      <c r="B17" s="70" t="str">
        <f>Startovka!B17</f>
        <v>Trčková Jitka</v>
      </c>
      <c r="C17" s="70" t="str">
        <f>Startovka!C17</f>
        <v>Angel of Diamond od Půlnoční krásky</v>
      </c>
      <c r="D17" s="70" t="str">
        <f>Startovka!D17</f>
        <v>Australský ovčák</v>
      </c>
      <c r="E17" s="70" t="str">
        <f>Startovka!E17</f>
        <v>OB1</v>
      </c>
      <c r="F17" s="70" t="str">
        <f>Startovka!I3</f>
        <v>15. Mistrovství ČR BO a AO v Obedienci, CACT</v>
      </c>
      <c r="G17" s="70">
        <f t="shared" si="0"/>
        <v>3</v>
      </c>
      <c r="H17" s="74">
        <f>'16'!D28</f>
        <v>294</v>
      </c>
      <c r="I17" s="75" t="str">
        <f>'16'!D29</f>
        <v>Výborně</v>
      </c>
      <c r="J17" s="41"/>
      <c r="K17" s="43" t="str">
        <f t="shared" si="1"/>
        <v xml:space="preserve"> </v>
      </c>
      <c r="L17" s="43">
        <f t="shared" si="2"/>
        <v>294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7</v>
      </c>
      <c r="B18" s="70" t="str">
        <f>Startovka!B18</f>
        <v>Raczová Jana</v>
      </c>
      <c r="C18" s="70" t="str">
        <f>Startovka!C18</f>
        <v>Vargo z Hückelovy vily</v>
      </c>
      <c r="D18" s="70" t="str">
        <f>Startovka!D18</f>
        <v>Malinois</v>
      </c>
      <c r="E18" s="70" t="str">
        <f>Startovka!E18</f>
        <v>OB1</v>
      </c>
      <c r="F18" s="70" t="str">
        <f>Startovka!I3</f>
        <v>15. Mistrovství ČR BO a AO v Obedienci, CACT</v>
      </c>
      <c r="G18" s="71">
        <f t="shared" si="0"/>
        <v>2</v>
      </c>
      <c r="H18" s="72">
        <f>'17'!D28</f>
        <v>296</v>
      </c>
      <c r="I18" s="75" t="str">
        <f>'17'!D29</f>
        <v>Výborně</v>
      </c>
      <c r="J18" s="41"/>
      <c r="K18" s="43" t="str">
        <f t="shared" si="1"/>
        <v xml:space="preserve"> </v>
      </c>
      <c r="L18" s="43">
        <f t="shared" si="2"/>
        <v>296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8</v>
      </c>
      <c r="B19" s="70" t="str">
        <f>Startovka!B19</f>
        <v>Lepařová Michaela</v>
      </c>
      <c r="C19" s="70" t="str">
        <f>Startovka!C19</f>
        <v>Henriett z Údolí Jizery</v>
      </c>
      <c r="D19" s="70" t="str">
        <f>Startovka!D19</f>
        <v>Malinois</v>
      </c>
      <c r="E19" s="70" t="str">
        <f>Startovka!E19</f>
        <v>OB1</v>
      </c>
      <c r="F19" s="70" t="str">
        <f>Startovka!I3</f>
        <v>15. Mistrovství ČR BO a AO v Obedienci, CACT</v>
      </c>
      <c r="G19" s="70">
        <f t="shared" si="0"/>
        <v>6</v>
      </c>
      <c r="H19" s="74">
        <f>'18'!D28</f>
        <v>245.5</v>
      </c>
      <c r="I19" s="75" t="str">
        <f>'18'!D29</f>
        <v>Velmi dobře</v>
      </c>
      <c r="J19" s="41"/>
      <c r="K19" s="43" t="str">
        <f t="shared" si="1"/>
        <v xml:space="preserve"> </v>
      </c>
      <c r="L19" s="43">
        <f t="shared" si="2"/>
        <v>245.5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9</v>
      </c>
      <c r="B20" s="70" t="str">
        <f>Startovka!B20</f>
        <v>Jičínská Natálie</v>
      </c>
      <c r="C20" s="70" t="str">
        <f>Startovka!C20</f>
        <v>Dexxie From Tasmanian Devils</v>
      </c>
      <c r="D20" s="70" t="str">
        <f>Startovka!D20</f>
        <v>Malinois</v>
      </c>
      <c r="E20" s="70" t="str">
        <f>Startovka!E20</f>
        <v>OB1</v>
      </c>
      <c r="F20" s="70" t="str">
        <f>Startovka!I3</f>
        <v>15. Mistrovství ČR BO a AO v Obedienci, CACT</v>
      </c>
      <c r="G20" s="71">
        <f t="shared" si="0"/>
        <v>5</v>
      </c>
      <c r="H20" s="72">
        <f>'19'!D28</f>
        <v>247.5</v>
      </c>
      <c r="I20" s="75" t="str">
        <f>'19'!D29</f>
        <v>Velmi dobře</v>
      </c>
      <c r="J20" s="41"/>
      <c r="K20" s="43" t="str">
        <f t="shared" si="1"/>
        <v xml:space="preserve"> </v>
      </c>
      <c r="L20" s="43">
        <f t="shared" si="2"/>
        <v>247.5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10</v>
      </c>
      <c r="B21" s="70" t="str">
        <f>Startovka!B21</f>
        <v xml:space="preserve">Machová Ilona </v>
      </c>
      <c r="C21" s="70" t="str">
        <f>Startovka!C21</f>
        <v>Akani z Hückelovy vily</v>
      </c>
      <c r="D21" s="70" t="str">
        <f>Startovka!D21</f>
        <v>Malinois</v>
      </c>
      <c r="E21" s="70" t="str">
        <f>Startovka!E21</f>
        <v>OB1</v>
      </c>
      <c r="F21" s="70" t="str">
        <f>Startovka!I3</f>
        <v>15. Mistrovství ČR BO a AO v Obedienci, CACT</v>
      </c>
      <c r="G21" s="70">
        <f t="shared" si="0"/>
        <v>11</v>
      </c>
      <c r="H21" s="74">
        <f>'20'!D28</f>
        <v>0</v>
      </c>
      <c r="I21" s="75" t="str">
        <f>'20'!D29</f>
        <v>Nehodnocen</v>
      </c>
      <c r="J21" s="41"/>
      <c r="K21" s="43" t="str">
        <f t="shared" si="1"/>
        <v xml:space="preserve"> </v>
      </c>
      <c r="L21" s="43">
        <f t="shared" si="2"/>
        <v>0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11</v>
      </c>
      <c r="B22" s="70" t="str">
        <f>Startovka!B22</f>
        <v>Másilková Kristýna</v>
      </c>
      <c r="C22" s="70" t="str">
        <f>Startovka!C22</f>
        <v>Tuta Deabei</v>
      </c>
      <c r="D22" s="70" t="str">
        <f>Startovka!D22</f>
        <v>Tervueren</v>
      </c>
      <c r="E22" s="70" t="str">
        <f>Startovka!E22</f>
        <v>OB1</v>
      </c>
      <c r="F22" s="70" t="str">
        <f>Startovka!I3</f>
        <v>15. Mistrovství ČR BO a AO v Obedienci, CACT</v>
      </c>
      <c r="G22" s="71">
        <f t="shared" si="0"/>
        <v>1</v>
      </c>
      <c r="H22" s="72">
        <f>'21'!D28</f>
        <v>304.5</v>
      </c>
      <c r="I22" s="75" t="str">
        <f>'21'!D29</f>
        <v>Výborně</v>
      </c>
      <c r="J22" s="41"/>
      <c r="K22" s="43" t="str">
        <f t="shared" si="1"/>
        <v xml:space="preserve"> </v>
      </c>
      <c r="L22" s="43">
        <f t="shared" si="2"/>
        <v>304.5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12</v>
      </c>
      <c r="B23" s="70" t="str">
        <f>Startovka!B23</f>
        <v>Pavla Husáková</v>
      </c>
      <c r="C23" s="70" t="str">
        <f>Startovka!C23</f>
        <v>Daboo Naiklen</v>
      </c>
      <c r="D23" s="70" t="str">
        <f>Startovka!D23</f>
        <v>Tervueren</v>
      </c>
      <c r="E23" s="70" t="str">
        <f>Startovka!E23</f>
        <v>OB2</v>
      </c>
      <c r="F23" s="70" t="str">
        <f>Startovka!I3</f>
        <v>15. Mistrovství ČR BO a AO v Obedienci, CACT</v>
      </c>
      <c r="G23" s="70">
        <f t="shared" si="0"/>
        <v>5</v>
      </c>
      <c r="H23" s="74">
        <f>'22'!D28</f>
        <v>175.5</v>
      </c>
      <c r="I23" s="75" t="str">
        <f>'22'!D29</f>
        <v>Nehodnocen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>
        <f t="shared" si="3"/>
        <v>175.5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13</v>
      </c>
      <c r="B24" s="70" t="str">
        <f>Startovka!B24</f>
        <v>Březinová Petra</v>
      </c>
      <c r="C24" s="70" t="str">
        <f>Startovka!C24</f>
        <v>Issis Malanzvers</v>
      </c>
      <c r="D24" s="70" t="str">
        <f>Startovka!D24</f>
        <v xml:space="preserve"> Malinois</v>
      </c>
      <c r="E24" s="70" t="str">
        <f>Startovka!E24</f>
        <v>OB2</v>
      </c>
      <c r="F24" s="70" t="str">
        <f>Startovka!I3</f>
        <v>15. Mistrovství ČR BO a AO v Obedienci, CACT</v>
      </c>
      <c r="G24" s="71">
        <f t="shared" si="0"/>
        <v>2</v>
      </c>
      <c r="H24" s="72">
        <f>'23'!D28</f>
        <v>243</v>
      </c>
      <c r="I24" s="75" t="str">
        <f>'23'!D29</f>
        <v>Velmi dobře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>
        <f t="shared" si="3"/>
        <v>243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14</v>
      </c>
      <c r="B25" s="70" t="str">
        <f>Startovka!B25</f>
        <v>Jičínská Natálie</v>
      </c>
      <c r="C25" s="70" t="str">
        <f>Startovka!C25</f>
        <v>Birgit Ginger Storm</v>
      </c>
      <c r="D25" s="70" t="str">
        <f>Startovka!D25</f>
        <v xml:space="preserve"> Malinois</v>
      </c>
      <c r="E25" s="70" t="str">
        <f>Startovka!E25</f>
        <v>OB2</v>
      </c>
      <c r="F25" s="70" t="str">
        <f>Startovka!I3</f>
        <v>15. Mistrovství ČR BO a AO v Obedienci, CACT</v>
      </c>
      <c r="G25" s="70">
        <f t="shared" si="0"/>
        <v>1</v>
      </c>
      <c r="H25" s="74">
        <f>'24'!D28</f>
        <v>254.5</v>
      </c>
      <c r="I25" s="75" t="str">
        <f>'24'!D29</f>
        <v>Velmi dobře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>
        <f t="shared" si="3"/>
        <v>254.5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15</v>
      </c>
      <c r="B26" s="70" t="str">
        <f>Startovka!B26</f>
        <v>Novotná Kateřina</v>
      </c>
      <c r="C26" s="70" t="str">
        <f>Startovka!C26</f>
        <v>Connie Yenney Czech</v>
      </c>
      <c r="D26" s="70" t="str">
        <f>Startovka!D26</f>
        <v xml:space="preserve"> Malinois</v>
      </c>
      <c r="E26" s="70" t="str">
        <f>Startovka!E26</f>
        <v>OB2</v>
      </c>
      <c r="F26" s="70" t="str">
        <f>Startovka!I3</f>
        <v>15. Mistrovství ČR BO a AO v Obedienci, CACT</v>
      </c>
      <c r="G26" s="71">
        <f t="shared" si="0"/>
        <v>2</v>
      </c>
      <c r="H26" s="72">
        <f>'25'!D28</f>
        <v>243</v>
      </c>
      <c r="I26" s="75" t="str">
        <f>'25'!D29</f>
        <v>Velmi dobře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>
        <f t="shared" si="3"/>
        <v>243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16</v>
      </c>
      <c r="B27" s="70" t="str">
        <f>Startovka!B27</f>
        <v>Helena Hošková</v>
      </c>
      <c r="C27" s="70" t="str">
        <f>Startovka!C27</f>
        <v>Diva Ingrando</v>
      </c>
      <c r="D27" s="70" t="str">
        <f>Startovka!D27</f>
        <v xml:space="preserve"> Malinois</v>
      </c>
      <c r="E27" s="70" t="str">
        <f>Startovka!E27</f>
        <v>OB2</v>
      </c>
      <c r="F27" s="70" t="str">
        <f>Startovka!I3</f>
        <v>15. Mistrovství ČR BO a AO v Obedienci, CACT</v>
      </c>
      <c r="G27" s="70">
        <f t="shared" si="0"/>
        <v>4</v>
      </c>
      <c r="H27" s="74">
        <f>'26'!D28</f>
        <v>189.5</v>
      </c>
      <c r="I27" s="75" t="str">
        <f>'26'!D29</f>
        <v>Nehodnocen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>
        <f t="shared" si="3"/>
        <v>189.5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15. Mistrovství ČR BO a AO v Obedienci, CACT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15. Mistrovství ČR BO a AO v Obedienci, CACT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15. Mistrovství ČR BO a AO v Obedienci, CACT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15. Mistrovství ČR BO a AO v Obedienci, CACT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15. Mistrovství ČR BO a AO v Obedienci, CACT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15. Mistrovství ČR BO a AO v Obedienci, CACT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15. Mistrovství ČR BO a AO v Obedienci, CACT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15. Mistrovství ČR BO a AO v Obedienci, CACT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15. Mistrovství ČR BO a AO v Obedienci, CACT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15. Mistrovství ČR BO a AO v Obedienci, CACT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15. Mistrovství ČR BO a AO v Obedienci, CACT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15. Mistrovství ČR BO a AO v Obedienci, CACT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15. Mistrovství ČR BO a AO v Obedienci, CACT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15. Mistrovství ČR BO a AO v Obedienci, CACT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15. Mistrovství ČR BO a AO v Obedienci, CACT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15. Mistrovství ČR BO a AO v Obedienci, CACT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15. Mistrovství ČR BO a AO v Obedienci, CACT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15. Mistrovství ČR BO a AO v Obedienci, CACT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15. Mistrovství ČR BO a AO v Obedienci, CACT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15. Mistrovství ČR BO a AO v Obedienci, CACT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15. Mistrovství ČR BO a AO v Obedienci, CACT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15. Mistrovství ČR BO a AO v Obedienci, CACT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15. Mistrovství ČR BO a AO v Obedienci, CACT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15. Mistrovství ČR BO a AO v Obedienci, CACT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12" right="0.12" top="1.181102362204725" bottom="1.181102362204725" header="0.78740157480314998" footer="0.78740157480314998"/>
  <pageSetup paperSize="9" fitToWidth="0" fitToHeight="0" orientation="landscape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</f>
        <v>Kateřina Hlachová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</f>
        <v>Lady Raspberry Kawai Kaito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</f>
        <v>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</f>
        <v>17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17</v>
      </c>
      <c r="H27" s="64">
        <f t="shared" si="0"/>
        <v>17</v>
      </c>
      <c r="I27" s="64">
        <f t="shared" si="1"/>
        <v>8.5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220</v>
      </c>
      <c r="E28" s="94"/>
      <c r="F28" s="94"/>
      <c r="G28" s="94"/>
      <c r="H28" s="64">
        <f>SUM(G18:G27)</f>
        <v>220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5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8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Startovka!B3</f>
        <v>Kohlová Marie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Startovka!C3</f>
        <v>Amanita Arnica Bohemia Mavari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Startovka!D3</f>
        <v xml:space="preserve"> Groenendael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</f>
        <v>18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Startovka!E3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Výsledky!G3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6.5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26</v>
      </c>
      <c r="H24" s="64">
        <f t="shared" si="0"/>
        <v>26</v>
      </c>
      <c r="I24" s="64">
        <f t="shared" si="1"/>
        <v>13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15</v>
      </c>
      <c r="H27" s="64">
        <f t="shared" si="0"/>
        <v>15</v>
      </c>
      <c r="I27" s="64">
        <f t="shared" si="1"/>
        <v>7.5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150.5</v>
      </c>
      <c r="E28" s="94"/>
      <c r="F28" s="94"/>
      <c r="G28" s="94"/>
      <c r="H28" s="64">
        <f>SUM(G18:G27)</f>
        <v>150.5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0" verticalDpi="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10" workbookViewId="0">
      <selection activeCell="D32" sqref="D3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Startovka!B4</f>
        <v>Markéta Šrámková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Startovka!C4</f>
        <v>Magnum de Alphaville Bohemia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Startovka!D4</f>
        <v>Malinois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</f>
        <v>19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Startovka!E4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Výsledky!G4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25.5</v>
      </c>
      <c r="H18" s="64">
        <f t="shared" ref="H18:H27" si="0">SUM(D18*F18)</f>
        <v>25.5</v>
      </c>
      <c r="I18" s="64">
        <f t="shared" ref="I18:I27" si="1">SUM(((D18+E18)*F18)/2)</f>
        <v>12.75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292</v>
      </c>
      <c r="E28" s="94"/>
      <c r="F28" s="94"/>
      <c r="G28" s="94"/>
      <c r="H28" s="64">
        <f>SUM(G18:G27)</f>
        <v>292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Startovka!B5</f>
        <v>Černý Martin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Startovka!C5</f>
        <v>Evelína od Tety Zity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Startovka!D5</f>
        <v>Chodský pes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</f>
        <v>20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Startovka!E5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Výsledky!G5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Přivolání</v>
      </c>
      <c r="D19" s="66"/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/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/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5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Píšová Markéta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Startovka!B6</f>
        <v>Kamila Burek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Startovka!C6</f>
        <v>Wojak Woodland Legend Estimado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Startovka!D6</f>
        <v>Australian cattle dog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Startovka!A6</f>
        <v>21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Startovka!E6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Výsledky!G6</f>
        <v>5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Píšová Markéta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/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a přivolání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zastavení, aport a skok přes překážku</v>
      </c>
      <c r="D24" s="66"/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 do stoje/sedu/lehu</v>
      </c>
      <c r="D25" s="66"/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/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0</v>
      </c>
      <c r="E28" s="94"/>
      <c r="F28" s="94"/>
      <c r="G28" s="94"/>
      <c r="H28" s="64">
        <f>SUM(G18:G27)</f>
        <v>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Marie Kohlová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15. Mistrovství ČR BO a AO v Obedienci, CACT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28.9.2024 Úbislavice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Píšová Markéta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Jandová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Startovka!B7</f>
        <v>Klaudia Szymańska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Startovka!C7</f>
        <v>Collision Course CLOUD NINE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Startovka!D7</f>
        <v>Australský ovčá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Startovka!A7</f>
        <v>22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Startovka!E7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Výsledky!G7</f>
        <v>1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Píšová Markéta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>
        <v>7</v>
      </c>
      <c r="E18" s="61">
        <v>8</v>
      </c>
      <c r="F18" s="62">
        <f>IF(C13="OB-Z",Cviky!C3,IF(C13="OB1",Cviky!G3,IF(C13="OB2",Cviky!K3,IF(C13="OB3",Cviky!O3," "))))</f>
        <v>4</v>
      </c>
      <c r="G18" s="63">
        <f>IF(E17="není",H18,I18)</f>
        <v>30</v>
      </c>
      <c r="H18" s="64">
        <f t="shared" ref="H18:H27" si="0">SUM(D18*F18)</f>
        <v>28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a přivolání</v>
      </c>
      <c r="D19" s="66">
        <v>6.5</v>
      </c>
      <c r="E19" s="61">
        <v>6</v>
      </c>
      <c r="F19" s="62">
        <f>IF(C13="OB-Z",Cviky!C4,IF(C13="OB1",Cviky!G4,IF(C13="OB2",Cviky!K4,IF(C13="OB3",Cviky!O4," "))))</f>
        <v>3</v>
      </c>
      <c r="G19" s="63">
        <f>IF(E17="není",H19,I19)</f>
        <v>18.75</v>
      </c>
      <c r="H19" s="64">
        <f t="shared" si="0"/>
        <v>19.5</v>
      </c>
      <c r="I19" s="64">
        <f t="shared" si="1"/>
        <v>18.75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9</v>
      </c>
      <c r="E20" s="61">
        <v>9.5</v>
      </c>
      <c r="F20" s="62">
        <f>IF(C13="OB-Z",Cviky!C5,IF(C13="OB1",Cviky!G5,IF(C13="OB2",Cviky!K5,IF(C13="OB3",Cviky!O5," "))))</f>
        <v>4</v>
      </c>
      <c r="G20" s="63">
        <f>IF(E17="není",H20,I20)</f>
        <v>37</v>
      </c>
      <c r="H20" s="64">
        <f t="shared" si="0"/>
        <v>36</v>
      </c>
      <c r="I20" s="64">
        <f t="shared" si="1"/>
        <v>37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8</v>
      </c>
      <c r="E21" s="61">
        <v>7</v>
      </c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32</v>
      </c>
      <c r="I21" s="64">
        <f t="shared" si="1"/>
        <v>30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5.5</v>
      </c>
      <c r="E22" s="61">
        <v>6.5</v>
      </c>
      <c r="F22" s="62">
        <f>IF(C13="OB-Z",Cviky!C7,IF(C13="OB1",Cviky!G7,IF(C13="OB2",Cviky!K7,IF(C13="OB3",Cviky!O7," "))))</f>
        <v>3</v>
      </c>
      <c r="G22" s="63">
        <f>IF(E17="není",H22,I22)</f>
        <v>18</v>
      </c>
      <c r="H22" s="64">
        <f t="shared" si="0"/>
        <v>16.5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5</v>
      </c>
      <c r="E23" s="61">
        <v>5.5</v>
      </c>
      <c r="F23" s="62">
        <f>IF(C13="OB-Z",Cviky!C8,IF(C13="OB1",Cviky!G8,IF(C13="OB2",Cviky!K8,IF(C13="OB3",Cviky!O8," "))))</f>
        <v>3</v>
      </c>
      <c r="G23" s="63">
        <f>IF(E17="není",H23,I23)</f>
        <v>15.75</v>
      </c>
      <c r="H23" s="64">
        <f t="shared" si="0"/>
        <v>15</v>
      </c>
      <c r="I23" s="64">
        <f t="shared" si="1"/>
        <v>15.75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zastavení, aport a skok přes překážku</v>
      </c>
      <c r="D24" s="66">
        <v>8</v>
      </c>
      <c r="E24" s="61">
        <v>8.5</v>
      </c>
      <c r="F24" s="62">
        <f>IF(C13="OB-Z",Cviky!C9,IF(C13="OB1",Cviky!G9,IF(C13="OB2",Cviky!K9,IF(C13="OB3",Cviky!O9," "))))</f>
        <v>4</v>
      </c>
      <c r="G24" s="63">
        <f>IF(E17="není",H24,I24)</f>
        <v>33</v>
      </c>
      <c r="H24" s="64">
        <f t="shared" si="0"/>
        <v>32</v>
      </c>
      <c r="I24" s="64">
        <f t="shared" si="1"/>
        <v>33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 do stoje/sedu/lehu</v>
      </c>
      <c r="D25" s="66">
        <v>8</v>
      </c>
      <c r="E25" s="61">
        <v>8</v>
      </c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24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8</v>
      </c>
      <c r="E26" s="61">
        <v>9</v>
      </c>
      <c r="F26" s="62">
        <f>IF(C13="OB-Z",Cviky!C11,IF(C13="OB1",Cviky!G11,IF(C13="OB2",Cviky!K11,IF(C13="OB3",Cviky!O11," "))))</f>
        <v>2</v>
      </c>
      <c r="G26" s="63">
        <f>IF(E17="není",H26,I26)</f>
        <v>17</v>
      </c>
      <c r="H26" s="64">
        <f t="shared" si="0"/>
        <v>16</v>
      </c>
      <c r="I26" s="64">
        <f t="shared" si="1"/>
        <v>17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9.5</v>
      </c>
      <c r="E27" s="61">
        <v>7</v>
      </c>
      <c r="F27" s="62">
        <f>IF(C13="OB-Z",Cviky!C12,IF(C13="OB1",Cviky!G12,IF(C13="OB2",Cviky!K12,IF(C13="OB3",Cviky!O12," "))))</f>
        <v>2</v>
      </c>
      <c r="G27" s="63">
        <f>IF(E17="není",H27,I27)</f>
        <v>16.5</v>
      </c>
      <c r="H27" s="64">
        <f t="shared" si="0"/>
        <v>19</v>
      </c>
      <c r="I27" s="64">
        <f t="shared" si="1"/>
        <v>16.5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240</v>
      </c>
      <c r="E28" s="94"/>
      <c r="F28" s="94"/>
      <c r="G28" s="94"/>
      <c r="H28" s="64">
        <f>SUM(G18:G27)</f>
        <v>240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53</vt:i4>
      </vt:variant>
      <vt:variant>
        <vt:lpstr>Pomenované rozsahy</vt:lpstr>
      </vt:variant>
      <vt:variant>
        <vt:i4>1</vt:i4>
      </vt:variant>
    </vt:vector>
  </HeadingPairs>
  <TitlesOfParts>
    <vt:vector size="54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Výsledky!Oblasť_tlače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2024-09-28T12:34:24Z</cp:lastPrinted>
  <dcterms:created xsi:type="dcterms:W3CDTF">2020-01-31T23:26:18Z</dcterms:created>
  <dcterms:modified xsi:type="dcterms:W3CDTF">2024-10-08T06:37:43Z</dcterms:modified>
</cp:coreProperties>
</file>