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FF10B8D8-C075-414E-BC8B-0E5803AB200C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9" i="3"/>
  <c r="G43" i="3"/>
  <c r="G47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M29" i="3" s="1"/>
  <c r="E30" i="3"/>
  <c r="L30" i="3" s="1"/>
  <c r="E31" i="3"/>
  <c r="E32" i="3"/>
  <c r="G32" i="3" s="1"/>
  <c r="E33" i="3"/>
  <c r="G33" i="3" s="1"/>
  <c r="E34" i="3"/>
  <c r="M34" i="3" s="1"/>
  <c r="E35" i="3"/>
  <c r="E36" i="3"/>
  <c r="G36" i="3" s="1"/>
  <c r="E37" i="3"/>
  <c r="G37" i="3" s="1"/>
  <c r="E38" i="3"/>
  <c r="M38" i="3" s="1"/>
  <c r="E39" i="3"/>
  <c r="E40" i="3"/>
  <c r="G40" i="3" s="1"/>
  <c r="E41" i="3"/>
  <c r="N41" i="3" s="1"/>
  <c r="E42" i="3"/>
  <c r="N42" i="3" s="1"/>
  <c r="E43" i="3"/>
  <c r="L43" i="3" s="1"/>
  <c r="E44" i="3"/>
  <c r="G44" i="3" s="1"/>
  <c r="E45" i="3"/>
  <c r="M45" i="3" s="1"/>
  <c r="E46" i="3"/>
  <c r="G46" i="3" s="1"/>
  <c r="E47" i="3"/>
  <c r="E48" i="3"/>
  <c r="G48" i="3" s="1"/>
  <c r="E49" i="3"/>
  <c r="N49" i="3" s="1"/>
  <c r="E50" i="3"/>
  <c r="K50" i="3" s="1"/>
  <c r="E51" i="3"/>
  <c r="E4" i="3"/>
  <c r="E5" i="3"/>
  <c r="M5" i="3" s="1"/>
  <c r="E6" i="3"/>
  <c r="E7" i="3"/>
  <c r="E8" i="3"/>
  <c r="E9" i="3"/>
  <c r="E10" i="3"/>
  <c r="E3" i="3"/>
  <c r="E2" i="3"/>
  <c r="C27" i="52"/>
  <c r="C27" i="49"/>
  <c r="C27" i="48"/>
  <c r="C27" i="44"/>
  <c r="C27" i="40"/>
  <c r="C27" i="37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7" i="53" s="1"/>
  <c r="C12" i="53"/>
  <c r="C11" i="53"/>
  <c r="C10" i="53"/>
  <c r="C9" i="53"/>
  <c r="C5" i="53"/>
  <c r="C4" i="53"/>
  <c r="C3" i="53"/>
  <c r="C22" i="52"/>
  <c r="C13" i="52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2" i="51"/>
  <c r="C11" i="51"/>
  <c r="C10" i="51"/>
  <c r="C9" i="51"/>
  <c r="C5" i="51"/>
  <c r="C4" i="51"/>
  <c r="C3" i="51"/>
  <c r="C13" i="50"/>
  <c r="C12" i="50"/>
  <c r="C11" i="50"/>
  <c r="C10" i="50"/>
  <c r="C9" i="50"/>
  <c r="C5" i="50"/>
  <c r="C4" i="50"/>
  <c r="C3" i="50"/>
  <c r="C13" i="49"/>
  <c r="C12" i="49"/>
  <c r="C11" i="49"/>
  <c r="C10" i="49"/>
  <c r="C9" i="49"/>
  <c r="C5" i="49"/>
  <c r="C4" i="49"/>
  <c r="C3" i="49"/>
  <c r="C13" i="48"/>
  <c r="C12" i="48"/>
  <c r="C11" i="48"/>
  <c r="C10" i="48"/>
  <c r="C9" i="48"/>
  <c r="C5" i="48"/>
  <c r="C4" i="48"/>
  <c r="C3" i="48"/>
  <c r="C23" i="47"/>
  <c r="F22" i="47"/>
  <c r="I22" i="47" s="1"/>
  <c r="C21" i="47"/>
  <c r="C13" i="47"/>
  <c r="C12" i="47"/>
  <c r="C11" i="47"/>
  <c r="C10" i="47"/>
  <c r="C9" i="47"/>
  <c r="C5" i="47"/>
  <c r="C4" i="47"/>
  <c r="C3" i="47"/>
  <c r="C13" i="46"/>
  <c r="C12" i="46"/>
  <c r="C11" i="46"/>
  <c r="C10" i="46"/>
  <c r="C9" i="46"/>
  <c r="C5" i="46"/>
  <c r="C4" i="46"/>
  <c r="C3" i="46"/>
  <c r="C13" i="45"/>
  <c r="C12" i="45"/>
  <c r="C11" i="45"/>
  <c r="C10" i="45"/>
  <c r="C9" i="45"/>
  <c r="C5" i="45"/>
  <c r="C4" i="45"/>
  <c r="C3" i="45"/>
  <c r="F20" i="44"/>
  <c r="I20" i="44" s="1"/>
  <c r="C18" i="44"/>
  <c r="C13" i="44"/>
  <c r="C12" i="44"/>
  <c r="C11" i="44"/>
  <c r="C10" i="44"/>
  <c r="C9" i="44"/>
  <c r="C5" i="44"/>
  <c r="C4" i="44"/>
  <c r="C3" i="44"/>
  <c r="C13" i="43"/>
  <c r="C12" i="43"/>
  <c r="C11" i="43"/>
  <c r="C10" i="43"/>
  <c r="C9" i="43"/>
  <c r="C5" i="43"/>
  <c r="C4" i="43"/>
  <c r="C3" i="43"/>
  <c r="C13" i="42"/>
  <c r="C12" i="42"/>
  <c r="C11" i="42"/>
  <c r="C10" i="42"/>
  <c r="C9" i="42"/>
  <c r="C5" i="42"/>
  <c r="C4" i="42"/>
  <c r="C3" i="42"/>
  <c r="C13" i="41"/>
  <c r="C12" i="41"/>
  <c r="C11" i="41"/>
  <c r="C10" i="41"/>
  <c r="C9" i="41"/>
  <c r="C5" i="41"/>
  <c r="C4" i="41"/>
  <c r="C3" i="41"/>
  <c r="C25" i="40"/>
  <c r="C13" i="40"/>
  <c r="C12" i="40"/>
  <c r="C11" i="40"/>
  <c r="C10" i="40"/>
  <c r="C9" i="40"/>
  <c r="C5" i="40"/>
  <c r="C4" i="40"/>
  <c r="C3" i="40"/>
  <c r="C13" i="39"/>
  <c r="C7" i="39" s="1"/>
  <c r="C12" i="39"/>
  <c r="C11" i="39"/>
  <c r="C10" i="39"/>
  <c r="C9" i="39"/>
  <c r="C5" i="39"/>
  <c r="C4" i="39"/>
  <c r="C3" i="39"/>
  <c r="C13" i="38"/>
  <c r="C12" i="38"/>
  <c r="C11" i="38"/>
  <c r="C10" i="38"/>
  <c r="C9" i="38"/>
  <c r="C5" i="38"/>
  <c r="C4" i="38"/>
  <c r="C3" i="38"/>
  <c r="C13" i="37"/>
  <c r="C12" i="37"/>
  <c r="C11" i="37"/>
  <c r="C10" i="37"/>
  <c r="C9" i="37"/>
  <c r="C5" i="37"/>
  <c r="C4" i="37"/>
  <c r="C3" i="37"/>
  <c r="C13" i="36"/>
  <c r="C27" i="36" s="1"/>
  <c r="C12" i="36"/>
  <c r="C11" i="36"/>
  <c r="C10" i="36"/>
  <c r="C9" i="36"/>
  <c r="C5" i="36"/>
  <c r="C4" i="36"/>
  <c r="C3" i="36"/>
  <c r="C13" i="35"/>
  <c r="C7" i="35" s="1"/>
  <c r="C12" i="35"/>
  <c r="C11" i="35"/>
  <c r="C10" i="35"/>
  <c r="C9" i="35"/>
  <c r="C5" i="35"/>
  <c r="C4" i="35"/>
  <c r="C3" i="35"/>
  <c r="C13" i="34"/>
  <c r="C12" i="34"/>
  <c r="C11" i="34"/>
  <c r="C10" i="34"/>
  <c r="C9" i="34"/>
  <c r="C5" i="34"/>
  <c r="C4" i="34"/>
  <c r="C3" i="34"/>
  <c r="C13" i="33"/>
  <c r="C7" i="33" s="1"/>
  <c r="C12" i="33"/>
  <c r="C11" i="33"/>
  <c r="C10" i="33"/>
  <c r="C9" i="33"/>
  <c r="C5" i="33"/>
  <c r="C4" i="33"/>
  <c r="C3" i="33"/>
  <c r="C13" i="32"/>
  <c r="C18" i="32" s="1"/>
  <c r="C12" i="32"/>
  <c r="C11" i="32"/>
  <c r="C10" i="32"/>
  <c r="C9" i="32"/>
  <c r="C5" i="32"/>
  <c r="C4" i="32"/>
  <c r="C3" i="32"/>
  <c r="C13" i="31"/>
  <c r="C7" i="31" s="1"/>
  <c r="C12" i="31"/>
  <c r="C11" i="31"/>
  <c r="C10" i="31"/>
  <c r="C9" i="31"/>
  <c r="C5" i="31"/>
  <c r="C4" i="31"/>
  <c r="C3" i="31"/>
  <c r="C21" i="30"/>
  <c r="C13" i="30"/>
  <c r="C27" i="30" s="1"/>
  <c r="C12" i="30"/>
  <c r="C11" i="30"/>
  <c r="C10" i="30"/>
  <c r="C9" i="30"/>
  <c r="C5" i="30"/>
  <c r="C4" i="30"/>
  <c r="C3" i="30"/>
  <c r="C13" i="29"/>
  <c r="C7" i="29" s="1"/>
  <c r="C12" i="29"/>
  <c r="C11" i="29"/>
  <c r="C10" i="29"/>
  <c r="C9" i="29"/>
  <c r="C5" i="29"/>
  <c r="C4" i="29"/>
  <c r="C3" i="29"/>
  <c r="C13" i="28"/>
  <c r="C27" i="28" s="1"/>
  <c r="C12" i="28"/>
  <c r="C11" i="28"/>
  <c r="C10" i="28"/>
  <c r="C9" i="28"/>
  <c r="C5" i="28"/>
  <c r="C4" i="28"/>
  <c r="C3" i="28"/>
  <c r="C13" i="27"/>
  <c r="C12" i="27"/>
  <c r="C11" i="27"/>
  <c r="C10" i="27"/>
  <c r="C9" i="27"/>
  <c r="C5" i="27"/>
  <c r="C4" i="27"/>
  <c r="C3" i="27"/>
  <c r="C13" i="26"/>
  <c r="C27" i="26" s="1"/>
  <c r="C12" i="26"/>
  <c r="C11" i="26"/>
  <c r="C10" i="26"/>
  <c r="C9" i="26"/>
  <c r="C5" i="26"/>
  <c r="C4" i="26"/>
  <c r="C3" i="26"/>
  <c r="C13" i="25"/>
  <c r="C27" i="25" s="1"/>
  <c r="C12" i="25"/>
  <c r="C11" i="25"/>
  <c r="C10" i="25"/>
  <c r="C9" i="25"/>
  <c r="C5" i="25"/>
  <c r="C4" i="25"/>
  <c r="C3" i="25"/>
  <c r="C13" i="24"/>
  <c r="C12" i="24"/>
  <c r="C11" i="24"/>
  <c r="C10" i="24"/>
  <c r="C9" i="24"/>
  <c r="C5" i="24"/>
  <c r="C4" i="24"/>
  <c r="C3" i="24"/>
  <c r="C13" i="23"/>
  <c r="C7" i="23" s="1"/>
  <c r="C12" i="23"/>
  <c r="C11" i="23"/>
  <c r="C10" i="23"/>
  <c r="C9" i="23"/>
  <c r="C5" i="23"/>
  <c r="C4" i="23"/>
  <c r="C3" i="23"/>
  <c r="C13" i="22"/>
  <c r="C27" i="22" s="1"/>
  <c r="C12" i="22"/>
  <c r="C11" i="22"/>
  <c r="C10" i="22"/>
  <c r="C9" i="22"/>
  <c r="C5" i="22"/>
  <c r="C4" i="22"/>
  <c r="C3" i="22"/>
  <c r="C13" i="21"/>
  <c r="C7" i="21" s="1"/>
  <c r="C12" i="21"/>
  <c r="C11" i="21"/>
  <c r="C10" i="21"/>
  <c r="C9" i="21"/>
  <c r="C5" i="21"/>
  <c r="C4" i="21"/>
  <c r="C3" i="21"/>
  <c r="C13" i="20"/>
  <c r="C27" i="20" s="1"/>
  <c r="C12" i="20"/>
  <c r="C11" i="20"/>
  <c r="C10" i="20"/>
  <c r="C9" i="20"/>
  <c r="C5" i="20"/>
  <c r="C4" i="20"/>
  <c r="C3" i="20"/>
  <c r="C13" i="19"/>
  <c r="C7" i="19" s="1"/>
  <c r="C12" i="19"/>
  <c r="C11" i="19"/>
  <c r="C10" i="19"/>
  <c r="C9" i="19"/>
  <c r="C5" i="19"/>
  <c r="C4" i="19"/>
  <c r="C3" i="19"/>
  <c r="C13" i="18"/>
  <c r="C12" i="18"/>
  <c r="C11" i="18"/>
  <c r="C10" i="18"/>
  <c r="C9" i="18"/>
  <c r="C5" i="18"/>
  <c r="C4" i="18"/>
  <c r="C3" i="18"/>
  <c r="C13" i="17"/>
  <c r="C7" i="17" s="1"/>
  <c r="C12" i="17"/>
  <c r="C11" i="17"/>
  <c r="C10" i="17"/>
  <c r="C9" i="17"/>
  <c r="C5" i="17"/>
  <c r="C4" i="17"/>
  <c r="C3" i="17"/>
  <c r="C13" i="16"/>
  <c r="C27" i="16" s="1"/>
  <c r="C12" i="16"/>
  <c r="C11" i="16"/>
  <c r="C10" i="16"/>
  <c r="C9" i="16"/>
  <c r="C5" i="16"/>
  <c r="C4" i="16"/>
  <c r="C3" i="16"/>
  <c r="C13" i="15"/>
  <c r="C12" i="15"/>
  <c r="C11" i="15"/>
  <c r="C10" i="15"/>
  <c r="C9" i="15"/>
  <c r="C5" i="15"/>
  <c r="C4" i="15"/>
  <c r="C3" i="15"/>
  <c r="C13" i="14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C27" i="12" s="1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27" i="9" s="1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F26" i="3"/>
  <c r="F21" i="3"/>
  <c r="F27" i="3"/>
  <c r="F14" i="3"/>
  <c r="F15" i="3"/>
  <c r="F17" i="3"/>
  <c r="F11" i="3"/>
  <c r="F13" i="3"/>
  <c r="M6" i="3"/>
  <c r="F19" i="3"/>
  <c r="F12" i="3"/>
  <c r="F18" i="3"/>
  <c r="F16" i="3"/>
  <c r="D14" i="53"/>
  <c r="D14" i="51"/>
  <c r="D14" i="50"/>
  <c r="D14" i="48"/>
  <c r="D14" i="47"/>
  <c r="D14" i="46"/>
  <c r="D14" i="44"/>
  <c r="D14" i="40"/>
  <c r="D14" i="35"/>
  <c r="D14" i="29"/>
  <c r="D14" i="24"/>
  <c r="D14" i="16"/>
  <c r="M48" i="3"/>
  <c r="N45" i="3"/>
  <c r="N44" i="3"/>
  <c r="M44" i="3"/>
  <c r="M43" i="3"/>
  <c r="M40" i="3"/>
  <c r="N38" i="3"/>
  <c r="N36" i="3"/>
  <c r="L36" i="3"/>
  <c r="K35" i="3"/>
  <c r="M32" i="3"/>
  <c r="L32" i="3"/>
  <c r="L28" i="3"/>
  <c r="K28" i="3"/>
  <c r="M21" i="3"/>
  <c r="L15" i="3"/>
  <c r="M7" i="3"/>
  <c r="M3" i="3"/>
  <c r="F26" i="34" l="1"/>
  <c r="I26" i="34" s="1"/>
  <c r="C7" i="34"/>
  <c r="F27" i="41"/>
  <c r="I27" i="41" s="1"/>
  <c r="C7" i="41"/>
  <c r="C23" i="45"/>
  <c r="C7" i="45"/>
  <c r="C27" i="33"/>
  <c r="C27" i="45"/>
  <c r="F20" i="34"/>
  <c r="I20" i="34" s="1"/>
  <c r="F26" i="36"/>
  <c r="I26" i="36" s="1"/>
  <c r="C7" i="36"/>
  <c r="F19" i="41"/>
  <c r="I19" i="41" s="1"/>
  <c r="F26" i="42"/>
  <c r="I26" i="42" s="1"/>
  <c r="C7" i="42"/>
  <c r="F22" i="43"/>
  <c r="I22" i="43" s="1"/>
  <c r="C7" i="43"/>
  <c r="F26" i="52"/>
  <c r="H26" i="52" s="1"/>
  <c r="C7" i="52"/>
  <c r="F25" i="52"/>
  <c r="I25" i="52" s="1"/>
  <c r="C27" i="41"/>
  <c r="C27" i="53"/>
  <c r="G50" i="3"/>
  <c r="G42" i="3"/>
  <c r="G38" i="3"/>
  <c r="G34" i="3"/>
  <c r="L37" i="3"/>
  <c r="L45" i="3"/>
  <c r="M50" i="3"/>
  <c r="D14" i="33"/>
  <c r="D14" i="41"/>
  <c r="C26" i="36"/>
  <c r="D17" i="37"/>
  <c r="C6" i="37" s="1"/>
  <c r="C7" i="37"/>
  <c r="F26" i="38"/>
  <c r="I26" i="38" s="1"/>
  <c r="C7" i="38"/>
  <c r="F26" i="40"/>
  <c r="I26" i="40" s="1"/>
  <c r="C7" i="40"/>
  <c r="C23" i="43"/>
  <c r="F26" i="44"/>
  <c r="C7" i="44"/>
  <c r="C25" i="45"/>
  <c r="F26" i="46"/>
  <c r="I26" i="46" s="1"/>
  <c r="C7" i="46"/>
  <c r="F26" i="48"/>
  <c r="I26" i="48" s="1"/>
  <c r="C7" i="48"/>
  <c r="F18" i="49"/>
  <c r="I18" i="49" s="1"/>
  <c r="C7" i="49"/>
  <c r="F26" i="50"/>
  <c r="I26" i="50" s="1"/>
  <c r="C7" i="50"/>
  <c r="C19" i="52"/>
  <c r="C27" i="34"/>
  <c r="C27" i="38"/>
  <c r="C27" i="42"/>
  <c r="C27" i="46"/>
  <c r="C27" i="50"/>
  <c r="G49" i="3"/>
  <c r="G45" i="3"/>
  <c r="G41" i="3"/>
  <c r="K32" i="3"/>
  <c r="K36" i="3"/>
  <c r="L44" i="3"/>
  <c r="D14" i="34"/>
  <c r="D14" i="43"/>
  <c r="D14" i="52"/>
  <c r="E17" i="40"/>
  <c r="D7" i="40" s="1"/>
  <c r="E17" i="44"/>
  <c r="D7" i="44" s="1"/>
  <c r="F21" i="46"/>
  <c r="I21" i="46" s="1"/>
  <c r="F19" i="47"/>
  <c r="H19" i="47" s="1"/>
  <c r="C7" i="47"/>
  <c r="F24" i="50"/>
  <c r="I24" i="50" s="1"/>
  <c r="C19" i="51"/>
  <c r="C7" i="51"/>
  <c r="F20" i="52"/>
  <c r="I20" i="52" s="1"/>
  <c r="C27" i="35"/>
  <c r="C27" i="39"/>
  <c r="C27" i="43"/>
  <c r="C27" i="47"/>
  <c r="C27" i="51"/>
  <c r="G20" i="44"/>
  <c r="M31" i="3"/>
  <c r="F25" i="32"/>
  <c r="I25" i="32" s="1"/>
  <c r="D17" i="32"/>
  <c r="C6" i="32" s="1"/>
  <c r="C27" i="32"/>
  <c r="C26" i="32"/>
  <c r="D14" i="32"/>
  <c r="E17" i="32"/>
  <c r="D7" i="32" s="1"/>
  <c r="F26" i="32"/>
  <c r="I26" i="32" s="1"/>
  <c r="C7" i="32"/>
  <c r="C25" i="32"/>
  <c r="K29" i="3"/>
  <c r="L29" i="3"/>
  <c r="D14" i="31"/>
  <c r="C27" i="31"/>
  <c r="D17" i="30"/>
  <c r="C6" i="30" s="1"/>
  <c r="M28" i="3"/>
  <c r="E17" i="30"/>
  <c r="D7" i="30" s="1"/>
  <c r="C19" i="30"/>
  <c r="D14" i="30"/>
  <c r="C25" i="30"/>
  <c r="F26" i="30"/>
  <c r="H26" i="30" s="1"/>
  <c r="C7" i="30"/>
  <c r="F25" i="30"/>
  <c r="I25" i="30" s="1"/>
  <c r="F26" i="29"/>
  <c r="I26" i="29" s="1"/>
  <c r="M27" i="3"/>
  <c r="D17" i="29"/>
  <c r="C6" i="29" s="1"/>
  <c r="C27" i="29"/>
  <c r="C19" i="28"/>
  <c r="C7" i="28"/>
  <c r="C21" i="27"/>
  <c r="C7" i="27"/>
  <c r="C27" i="27"/>
  <c r="C23" i="26"/>
  <c r="C7" i="26"/>
  <c r="C25" i="25"/>
  <c r="C7" i="25"/>
  <c r="C26" i="24"/>
  <c r="C7" i="24"/>
  <c r="C27" i="24"/>
  <c r="C27" i="23"/>
  <c r="C26" i="22"/>
  <c r="C7" i="22"/>
  <c r="C27" i="21"/>
  <c r="C19" i="20"/>
  <c r="C7" i="20"/>
  <c r="C27" i="19"/>
  <c r="C25" i="18"/>
  <c r="C7" i="18"/>
  <c r="C27" i="18"/>
  <c r="C27" i="17"/>
  <c r="C19" i="16"/>
  <c r="C7" i="16"/>
  <c r="L13" i="3"/>
  <c r="C24" i="15"/>
  <c r="C7" i="15"/>
  <c r="C27" i="15"/>
  <c r="C25" i="14"/>
  <c r="C7" i="14"/>
  <c r="C27" i="14"/>
  <c r="D14" i="14"/>
  <c r="C25" i="13"/>
  <c r="C7" i="13"/>
  <c r="D14" i="13"/>
  <c r="C27" i="13"/>
  <c r="C21" i="12"/>
  <c r="C7" i="12"/>
  <c r="D14" i="12"/>
  <c r="N9" i="3"/>
  <c r="C27" i="11"/>
  <c r="D14" i="11"/>
  <c r="D14" i="10"/>
  <c r="C27" i="10"/>
  <c r="D14" i="9"/>
  <c r="C21" i="9"/>
  <c r="C7" i="9"/>
  <c r="C27" i="8"/>
  <c r="C27" i="7"/>
  <c r="C7" i="7"/>
  <c r="C27" i="6"/>
  <c r="C7" i="6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G26" i="32" s="1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E17" i="46"/>
  <c r="G26" i="46" s="1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F20" i="32"/>
  <c r="I20" i="32" s="1"/>
  <c r="C21" i="32"/>
  <c r="C23" i="32"/>
  <c r="D6" i="32"/>
  <c r="F24" i="32"/>
  <c r="C23" i="30"/>
  <c r="F24" i="30"/>
  <c r="I24" i="30" s="1"/>
  <c r="C18" i="30"/>
  <c r="C26" i="30"/>
  <c r="F20" i="30"/>
  <c r="I20" i="30" s="1"/>
  <c r="D14" i="25"/>
  <c r="C21" i="16"/>
  <c r="D14" i="5"/>
  <c r="C25" i="6"/>
  <c r="D14" i="6"/>
  <c r="D14" i="4"/>
  <c r="C23" i="4"/>
  <c r="I26" i="52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G26" i="36" s="1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D6" i="44"/>
  <c r="G26" i="50"/>
  <c r="C23" i="29"/>
  <c r="N7" i="3"/>
  <c r="C19" i="23"/>
  <c r="L10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6" i="38"/>
  <c r="H25" i="52"/>
  <c r="H25" i="30"/>
  <c r="H25" i="32"/>
  <c r="H24" i="50"/>
  <c r="H22" i="43"/>
  <c r="H20" i="34"/>
  <c r="L35" i="3"/>
  <c r="N43" i="3"/>
  <c r="M51" i="3"/>
  <c r="N51" i="3"/>
  <c r="L47" i="3"/>
  <c r="M35" i="3"/>
  <c r="K31" i="3"/>
  <c r="M47" i="3"/>
  <c r="L31" i="3"/>
  <c r="L11" i="3"/>
  <c r="N8" i="3"/>
  <c r="L12" i="3"/>
  <c r="M30" i="3"/>
  <c r="M46" i="3"/>
  <c r="M4" i="3"/>
  <c r="K37" i="3"/>
  <c r="L40" i="3"/>
  <c r="N46" i="3"/>
  <c r="L48" i="3"/>
  <c r="N40" i="3"/>
  <c r="N48" i="3"/>
  <c r="N37" i="3"/>
  <c r="L39" i="3"/>
  <c r="K33" i="3"/>
  <c r="M39" i="3"/>
  <c r="N39" i="3"/>
  <c r="L16" i="3"/>
  <c r="M24" i="3"/>
  <c r="K30" i="3"/>
  <c r="L33" i="3"/>
  <c r="L46" i="3"/>
  <c r="H26" i="42"/>
  <c r="H26" i="36"/>
  <c r="H26" i="49"/>
  <c r="H20" i="52"/>
  <c r="H26" i="34"/>
  <c r="H26" i="45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G26" i="40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6" i="44" l="1"/>
  <c r="I26" i="44"/>
  <c r="G26" i="44" s="1"/>
  <c r="G25" i="46"/>
  <c r="H19" i="41"/>
  <c r="H26" i="48"/>
  <c r="I19" i="47"/>
  <c r="H25" i="44"/>
  <c r="H21" i="46"/>
  <c r="D6" i="30"/>
  <c r="H26" i="40"/>
  <c r="H25" i="40"/>
  <c r="H27" i="41"/>
  <c r="G26" i="42"/>
  <c r="G21" i="34"/>
  <c r="H26" i="50"/>
  <c r="G21" i="48"/>
  <c r="H21" i="48"/>
  <c r="H27" i="51"/>
  <c r="I24" i="44"/>
  <c r="G24" i="44" s="1"/>
  <c r="H21" i="40"/>
  <c r="D6" i="50"/>
  <c r="G25" i="50"/>
  <c r="D7" i="18"/>
  <c r="G26" i="48"/>
  <c r="G24" i="48"/>
  <c r="G24" i="50"/>
  <c r="G21" i="36"/>
  <c r="D7" i="48"/>
  <c r="G25" i="32"/>
  <c r="I26" i="30"/>
  <c r="G26" i="30" s="1"/>
  <c r="G25" i="30"/>
  <c r="H18" i="45"/>
  <c r="H20" i="32"/>
  <c r="G20" i="32" s="1"/>
  <c r="H26" i="33"/>
  <c r="H24" i="38"/>
  <c r="H24" i="48"/>
  <c r="H27" i="47"/>
  <c r="H26" i="47"/>
  <c r="H26" i="41"/>
  <c r="H22" i="41"/>
  <c r="H20" i="30"/>
  <c r="G20" i="30" s="1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G24" i="30" s="1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G19" i="37" s="1"/>
  <c r="I21" i="30"/>
  <c r="H21" i="30"/>
  <c r="I21" i="32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H20" i="33"/>
  <c r="H24" i="28"/>
  <c r="I24" i="28"/>
  <c r="I26" i="25"/>
  <c r="H26" i="25"/>
  <c r="I18" i="23"/>
  <c r="H18" i="23"/>
  <c r="I20" i="20"/>
  <c r="H20" i="20"/>
  <c r="I24" i="14"/>
  <c r="H24" i="14"/>
  <c r="I23" i="3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H22" i="31"/>
  <c r="H18" i="26"/>
  <c r="I18" i="26"/>
  <c r="I18" i="33"/>
  <c r="H18" i="33"/>
  <c r="I24" i="33"/>
  <c r="H24" i="33"/>
  <c r="I22" i="33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H27" i="32"/>
  <c r="I24" i="25"/>
  <c r="H24" i="25"/>
  <c r="H27" i="31"/>
  <c r="I27" i="3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H23" i="32"/>
  <c r="I20" i="29"/>
  <c r="H20" i="29"/>
  <c r="H20" i="25"/>
  <c r="I20" i="25"/>
  <c r="I21" i="33"/>
  <c r="H21" i="33"/>
  <c r="I26" i="31"/>
  <c r="H26" i="31"/>
  <c r="I22" i="27"/>
  <c r="H22" i="27"/>
  <c r="I20" i="22"/>
  <c r="H20" i="22"/>
  <c r="H18" i="19"/>
  <c r="I18" i="19"/>
  <c r="I20" i="12"/>
  <c r="H20" i="12"/>
  <c r="D7" i="35"/>
  <c r="D6" i="35"/>
  <c r="I20" i="3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H19" i="32"/>
  <c r="I22" i="35"/>
  <c r="G22" i="35" s="1"/>
  <c r="H22" i="35"/>
  <c r="I22" i="28"/>
  <c r="H22" i="28"/>
  <c r="I20" i="37"/>
  <c r="G20" i="37" s="1"/>
  <c r="H20" i="37"/>
  <c r="H25" i="33"/>
  <c r="I25" i="33"/>
  <c r="H19" i="31"/>
  <c r="I19" i="3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I24" i="27"/>
  <c r="H24" i="27"/>
  <c r="I27" i="35"/>
  <c r="G27" i="35" s="1"/>
  <c r="H27" i="35"/>
  <c r="I25" i="29"/>
  <c r="H25" i="29"/>
  <c r="D7" i="37"/>
  <c r="D6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7" i="33" l="1"/>
  <c r="G25" i="33"/>
  <c r="G19" i="31"/>
  <c r="G27" i="31"/>
  <c r="G24" i="33"/>
  <c r="G23" i="30"/>
  <c r="G23" i="31"/>
  <c r="G21" i="33"/>
  <c r="G18" i="33"/>
  <c r="G22" i="30"/>
  <c r="G21" i="30"/>
  <c r="G19" i="32"/>
  <c r="G18" i="30"/>
  <c r="G18" i="31"/>
  <c r="G22" i="33"/>
  <c r="G20" i="33"/>
  <c r="G23" i="32"/>
  <c r="G18" i="32"/>
  <c r="G27" i="32"/>
  <c r="G21" i="32"/>
  <c r="G24" i="31"/>
  <c r="G20" i="31"/>
  <c r="G26" i="31"/>
  <c r="G21" i="31"/>
  <c r="G22" i="31"/>
  <c r="G25" i="31"/>
  <c r="G19" i="30"/>
  <c r="G27" i="30"/>
  <c r="G24" i="17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44"/>
  <c r="H28" i="41"/>
  <c r="H28" i="49"/>
  <c r="H28" i="40"/>
  <c r="H28" i="38"/>
  <c r="H28" i="50"/>
  <c r="H28" i="42"/>
  <c r="H28" i="43"/>
  <c r="H28" i="51"/>
  <c r="H28" i="36"/>
  <c r="H28" i="53"/>
  <c r="H28" i="46"/>
  <c r="H28" i="48"/>
  <c r="H28" i="34"/>
  <c r="H28" i="39"/>
  <c r="H28" i="47"/>
  <c r="H28" i="45"/>
  <c r="H28" i="37"/>
  <c r="H28" i="33" l="1"/>
  <c r="D28" i="30"/>
  <c r="H28" i="3" s="1"/>
  <c r="D28" i="33"/>
  <c r="H31" i="3" s="1"/>
  <c r="H28" i="32"/>
  <c r="H28" i="31"/>
  <c r="D28" i="32"/>
  <c r="H30" i="3" s="1"/>
  <c r="D28" i="31"/>
  <c r="H29" i="3" s="1"/>
  <c r="H28" i="30"/>
  <c r="D29" i="52"/>
  <c r="I50" i="3" s="1"/>
  <c r="H28" i="7"/>
  <c r="D28" i="27"/>
  <c r="H25" i="3" s="1"/>
  <c r="D28" i="29"/>
  <c r="H27" i="3" s="1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L7" i="3" s="1"/>
  <c r="D28" i="8"/>
  <c r="H6" i="3" s="1"/>
  <c r="L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41"/>
  <c r="I39" i="3" s="1"/>
  <c r="D29" i="47"/>
  <c r="I45" i="3" s="1"/>
  <c r="D29" i="53"/>
  <c r="I51" i="3" s="1"/>
  <c r="D29" i="34"/>
  <c r="I32" i="3" s="1"/>
  <c r="D29" i="45"/>
  <c r="I43" i="3" s="1"/>
  <c r="D29" i="30" l="1"/>
  <c r="I28" i="3" s="1"/>
  <c r="D29" i="32"/>
  <c r="I30" i="3" s="1"/>
  <c r="D29" i="31"/>
  <c r="I29" i="3" s="1"/>
  <c r="L3" i="3"/>
  <c r="H26" i="3"/>
  <c r="D29" i="26"/>
  <c r="I24" i="3" s="1"/>
  <c r="H24" i="3"/>
  <c r="K47" i="3"/>
  <c r="H23" i="3"/>
  <c r="N23" i="3" s="1"/>
  <c r="K46" i="3"/>
  <c r="H22" i="3"/>
  <c r="N22" i="3" s="1"/>
  <c r="D29" i="23"/>
  <c r="I21" i="3" s="1"/>
  <c r="H21" i="3"/>
  <c r="N21" i="3" s="1"/>
  <c r="K44" i="3"/>
  <c r="H20" i="3"/>
  <c r="M20" i="3" s="1"/>
  <c r="K43" i="3"/>
  <c r="H19" i="3"/>
  <c r="M19" i="3" s="1"/>
  <c r="D29" i="20"/>
  <c r="I18" i="3" s="1"/>
  <c r="H18" i="3"/>
  <c r="M18" i="3" s="1"/>
  <c r="D29" i="19"/>
  <c r="I17" i="3" s="1"/>
  <c r="H17" i="3"/>
  <c r="M17" i="3" s="1"/>
  <c r="D29" i="18"/>
  <c r="I16" i="3" s="1"/>
  <c r="H16" i="3"/>
  <c r="M16" i="3" s="1"/>
  <c r="D29" i="17"/>
  <c r="I15" i="3" s="1"/>
  <c r="H15" i="3"/>
  <c r="M15" i="3" s="1"/>
  <c r="D29" i="16"/>
  <c r="I14" i="3" s="1"/>
  <c r="H14" i="3"/>
  <c r="M14" i="3" s="1"/>
  <c r="D29" i="15"/>
  <c r="I13" i="3" s="1"/>
  <c r="H13" i="3"/>
  <c r="M13" i="3" s="1"/>
  <c r="D29" i="14"/>
  <c r="I12" i="3" s="1"/>
  <c r="H12" i="3"/>
  <c r="M12" i="3" s="1"/>
  <c r="D29" i="13"/>
  <c r="I11" i="3" s="1"/>
  <c r="H11" i="3"/>
  <c r="M11" i="3" s="1"/>
  <c r="D29" i="12"/>
  <c r="I10" i="3" s="1"/>
  <c r="H10" i="3"/>
  <c r="M10" i="3" s="1"/>
  <c r="D29" i="11"/>
  <c r="I9" i="3" s="1"/>
  <c r="H9" i="3"/>
  <c r="D29" i="10"/>
  <c r="I8" i="3" s="1"/>
  <c r="H8" i="3"/>
  <c r="L8" i="3" s="1"/>
  <c r="D29" i="7"/>
  <c r="I5" i="3" s="1"/>
  <c r="H5" i="3"/>
  <c r="L5" i="3" s="1"/>
  <c r="D29" i="4"/>
  <c r="I2" i="3" s="1"/>
  <c r="H2" i="3"/>
  <c r="N2" i="3" s="1"/>
  <c r="M25" i="3"/>
  <c r="H4" i="3"/>
  <c r="N4" i="3" s="1"/>
  <c r="D29" i="29"/>
  <c r="I27" i="3" s="1"/>
  <c r="N20" i="3"/>
  <c r="N31" i="3"/>
  <c r="N33" i="3"/>
  <c r="N28" i="3"/>
  <c r="N25" i="3"/>
  <c r="N30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D29" i="28"/>
  <c r="I26" i="3" s="1"/>
  <c r="D29" i="25"/>
  <c r="I23" i="3" s="1"/>
  <c r="D29" i="6"/>
  <c r="I4" i="3" s="1"/>
  <c r="K14" i="3"/>
  <c r="N19" i="3"/>
  <c r="K13" i="3"/>
  <c r="K8" i="3"/>
  <c r="D29" i="9"/>
  <c r="I7" i="3" s="1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3" i="3"/>
  <c r="N17" i="3"/>
  <c r="N14" i="3"/>
  <c r="N15" i="3"/>
  <c r="L9" i="3" l="1"/>
  <c r="M9" i="3"/>
  <c r="L4" i="3"/>
  <c r="L2" i="3"/>
  <c r="K2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8" i="3" l="1"/>
  <c r="C14" i="10" s="1"/>
  <c r="G4" i="3"/>
  <c r="C14" i="6" s="1"/>
  <c r="G6" i="3"/>
  <c r="C14" i="8" s="1"/>
  <c r="G5" i="3"/>
  <c r="C14" i="7" s="1"/>
  <c r="G30" i="3"/>
  <c r="G20" i="3"/>
  <c r="C14" i="22" s="1"/>
  <c r="G18" i="3"/>
  <c r="C14" i="20" s="1"/>
  <c r="G14" i="3"/>
  <c r="C14" i="16" s="1"/>
  <c r="G16" i="3"/>
  <c r="C14" i="18" s="1"/>
  <c r="G10" i="3"/>
  <c r="C14" i="12" s="1"/>
  <c r="G17" i="3"/>
  <c r="C14" i="19" s="1"/>
  <c r="G26" i="3"/>
  <c r="C14" i="28" s="1"/>
  <c r="G12" i="3"/>
  <c r="C14" i="14" s="1"/>
  <c r="G9" i="3"/>
  <c r="C14" i="11" s="1"/>
  <c r="G31" i="3"/>
  <c r="C14" i="33" s="1"/>
  <c r="G7" i="3"/>
  <c r="C14" i="9" s="1"/>
  <c r="G13" i="3"/>
  <c r="C14" i="15" s="1"/>
  <c r="G15" i="3"/>
  <c r="C14" i="17" s="1"/>
  <c r="G19" i="3"/>
  <c r="C14" i="21" s="1"/>
  <c r="G29" i="3"/>
  <c r="C14" i="31" s="1"/>
  <c r="G11" i="3"/>
  <c r="C14" i="13" s="1"/>
  <c r="G27" i="3"/>
  <c r="G28" i="3"/>
  <c r="G24" i="3"/>
  <c r="C14" i="26" s="1"/>
  <c r="G25" i="3"/>
  <c r="C14" i="27" s="1"/>
  <c r="G21" i="3"/>
  <c r="C14" i="23" s="1"/>
  <c r="G22" i="3"/>
  <c r="C14" i="24" s="1"/>
  <c r="G23" i="3"/>
  <c r="C14" i="25" s="1"/>
  <c r="G2" i="3"/>
  <c r="C14" i="4" s="1"/>
  <c r="G3" i="3"/>
  <c r="C14" i="5" s="1"/>
  <c r="C14" i="44"/>
  <c r="C14" i="34"/>
  <c r="C14" i="45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<sst xmlns="http://schemas.openxmlformats.org/spreadsheetml/2006/main" count="1436" uniqueCount="148">
  <si>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</si>
  <si>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</si>
  <si>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</si>
  <si>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</si>
  <si>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</si>
  <si>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</si>
  <si>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</si>
  <si>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</si>
  <si>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</si>
  <si>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</si>
  <si>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</si>
  <si>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</si>
  <si>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</si>
  <si>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</si>
  <si>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</si>
  <si>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</si>
  <si>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</si>
  <si>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</si>
  <si>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</si>
  <si>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</si>
  <si>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</si>
  <si>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</si>
  <si>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</si>
  <si>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</si>
  <si>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</si>
  <si>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</si>
  <si>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</si>
  <si>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</si>
  <si>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</si>
  <si>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</si>
  <si>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</si>
  <si>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</si>
  <si>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</si>
  <si>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</si>
  <si>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</si>
  <si>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</si>
  <si>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</si>
  <si>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</si>
  <si>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</si>
  <si>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</si>
  <si>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</si>
  <si>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</si>
  <si>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</si>
  <si>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</si>
  <si>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</si>
  <si>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</si>
  <si>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</si>
  <si>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</si>
  <si>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</si>
  <si>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</si>
  <si>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</si>
  <si>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</si>
  <si>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</si>
  <si>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</si>
  <si>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</si>
  <si>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</si>
  <si>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</si>
  <si>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</si>
  <si>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</si>
  <si>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</si>
  <si>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</si>
  <si>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</si>
  <si>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</si>
  <si>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</si>
  <si>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</si>
  <si>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</si>
  <si>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</si>
  <si>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</si>
  <si>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</si>
  <si>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</si>
  <si>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</si>
  <si>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</si>
  <si>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</si>
  <si>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</si>
  <si>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</si>
  <si>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</si>
  <si>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</si>
  <si>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</si>
  <si>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</si>
  <si>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</si>
  <si>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</si>
  <si>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</si>
  <si>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</si>
  <si>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</si>
  <si>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Lada Richterová</t>
  </si>
  <si>
    <t>XV. Mistrovství BCCCZ v obedienci</t>
  </si>
  <si>
    <t>Markéta Píšová</t>
  </si>
  <si>
    <t>1.</t>
  </si>
  <si>
    <t>Hana Leisser</t>
  </si>
  <si>
    <t>Jana Vyžďurová</t>
  </si>
  <si>
    <t>Michaela Míčová</t>
  </si>
  <si>
    <t>Ladislava Richterová</t>
  </si>
  <si>
    <t>Renata Jandová</t>
  </si>
  <si>
    <t>Kristýna Barošová</t>
  </si>
  <si>
    <t>Jitka Štichauerová</t>
  </si>
  <si>
    <t>Petra Pekárková</t>
  </si>
  <si>
    <t>Kateřina Plháková</t>
  </si>
  <si>
    <t>Anežka Rybová</t>
  </si>
  <si>
    <t>Barbara Kraus</t>
  </si>
  <si>
    <t>Alena Smolíková</t>
  </si>
  <si>
    <t>Eva Jarošová</t>
  </si>
  <si>
    <t xml:space="preserve">Markéta Šrámková </t>
  </si>
  <si>
    <t>Petra Sedláčková</t>
  </si>
  <si>
    <t>Petra Němcová</t>
  </si>
  <si>
    <t>Klaudyna Malcynska</t>
  </si>
  <si>
    <t>Anna Herminska</t>
  </si>
  <si>
    <t>Anna Musilová</t>
  </si>
  <si>
    <t>Martina Zajptová</t>
  </si>
  <si>
    <t>Denisa Smíšková</t>
  </si>
  <si>
    <t>Alexandra Křivohlavá</t>
  </si>
  <si>
    <t>Jana Krátká</t>
  </si>
  <si>
    <t>Ivana Šimůnková</t>
  </si>
  <si>
    <t>Corvin Reesheja</t>
  </si>
  <si>
    <t>BOC</t>
  </si>
  <si>
    <t>Freestyle Fox Royal Fellow</t>
  </si>
  <si>
    <t>Charming Fia Hola-Hopa</t>
  </si>
  <si>
    <t>Dorian Hola-Hopa</t>
  </si>
  <si>
    <t>Dar Tarlet</t>
  </si>
  <si>
    <t>Interforce Springsteen</t>
  </si>
  <si>
    <t>X-Star Xoda Mystique Star</t>
  </si>
  <si>
    <t>Cinna Esuatty</t>
  </si>
  <si>
    <t>Megara Ultraviolet</t>
  </si>
  <si>
    <t>Cippy Esuatty</t>
  </si>
  <si>
    <t>A Dream come True</t>
  </si>
  <si>
    <t>Latif the Guardians of Albion</t>
  </si>
  <si>
    <t>Julia Bukovinská</t>
  </si>
  <si>
    <t>Ackey Reesheja</t>
  </si>
  <si>
    <t>Acey Ducey Zip Zap</t>
  </si>
  <si>
    <t>Never Never Land U´Angela</t>
  </si>
  <si>
    <t>Mind The Dog Focus</t>
  </si>
  <si>
    <t>Alrisha Satis Sumnium</t>
  </si>
  <si>
    <t>Aluca Esuatty</t>
  </si>
  <si>
    <t>X-Man Mystique Ultraviolet</t>
  </si>
  <si>
    <t>Arghala Imotz</t>
  </si>
  <si>
    <t>Faleiry Ballarat</t>
  </si>
  <si>
    <t>FinMitty BicFrey Ex Family Geluze</t>
  </si>
  <si>
    <t>Geraldt Blue Dabbeeco</t>
  </si>
  <si>
    <t>Happines Black Dabbeeco</t>
  </si>
  <si>
    <t>Henri Hola-Hopa</t>
  </si>
  <si>
    <t>Chérie Christiana Hola-Hopa</t>
  </si>
  <si>
    <t>Amazing Animal Podještědská smečka</t>
  </si>
  <si>
    <t>Katarzyna Darmoros</t>
  </si>
  <si>
    <t>Majesty Aria Ultraviolet</t>
  </si>
  <si>
    <t>Vilemína Kracíková</t>
  </si>
  <si>
    <t>Pavla Zamykalová</t>
  </si>
  <si>
    <t>Radka Kopecká</t>
  </si>
  <si>
    <t>Every Kingdom Shock Wave</t>
  </si>
  <si>
    <t>Mind The Dog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</si>
</sst>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workbookViewId="0">
      <selection activeCell="C29" sqref="C29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 t="s">
        <v>87</v>
      </c>
      <c r="B2" s="67" t="s">
        <v>88</v>
      </c>
      <c r="C2" s="67" t="s">
        <v>135</v>
      </c>
      <c r="D2" s="67" t="s">
        <v>113</v>
      </c>
      <c r="E2" s="7" t="s">
        <v>21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90</v>
      </c>
      <c r="C3" s="67" t="s">
        <v>136</v>
      </c>
      <c r="D3" s="67" t="s">
        <v>113</v>
      </c>
      <c r="E3" s="7" t="s">
        <v>21</v>
      </c>
      <c r="F3" s="8"/>
      <c r="H3" s="10" t="s">
        <v>8</v>
      </c>
      <c r="I3" s="84" t="s">
        <v>85</v>
      </c>
      <c r="J3" s="84"/>
      <c r="K3" s="84"/>
    </row>
    <row r="4" spans="1:11" ht="16.2" thickBot="1" x14ac:dyDescent="0.35">
      <c r="A4" s="5">
        <v>3</v>
      </c>
      <c r="B4" s="67" t="s">
        <v>92</v>
      </c>
      <c r="C4" s="67" t="s">
        <v>140</v>
      </c>
      <c r="D4" s="67" t="s">
        <v>113</v>
      </c>
      <c r="E4" s="7" t="s">
        <v>21</v>
      </c>
      <c r="F4" s="8"/>
      <c r="H4" s="11" t="s">
        <v>10</v>
      </c>
      <c r="I4" s="85">
        <v>45605</v>
      </c>
      <c r="J4" s="85"/>
      <c r="K4" s="85"/>
    </row>
    <row r="5" spans="1:11" ht="16.2" thickBot="1" x14ac:dyDescent="0.35">
      <c r="A5" s="5">
        <v>4</v>
      </c>
      <c r="B5" s="67" t="s">
        <v>94</v>
      </c>
      <c r="C5" s="67" t="s">
        <v>138</v>
      </c>
      <c r="D5" s="67" t="s">
        <v>113</v>
      </c>
      <c r="E5" s="7" t="s">
        <v>21</v>
      </c>
      <c r="F5" s="8"/>
    </row>
    <row r="6" spans="1:11" ht="18" x14ac:dyDescent="0.35">
      <c r="A6" s="5">
        <v>5</v>
      </c>
      <c r="B6" s="67" t="s">
        <v>141</v>
      </c>
      <c r="C6" s="67" t="s">
        <v>142</v>
      </c>
      <c r="D6" s="67" t="s">
        <v>113</v>
      </c>
      <c r="E6" s="7" t="s">
        <v>21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91</v>
      </c>
      <c r="C7" s="67" t="s">
        <v>139</v>
      </c>
      <c r="D7" s="67" t="s">
        <v>113</v>
      </c>
      <c r="E7" s="7" t="s">
        <v>21</v>
      </c>
      <c r="F7" s="8"/>
      <c r="H7" s="12" t="s">
        <v>12</v>
      </c>
      <c r="I7" s="13"/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89</v>
      </c>
      <c r="C8" s="67" t="s">
        <v>137</v>
      </c>
      <c r="D8" s="67" t="s">
        <v>113</v>
      </c>
      <c r="E8" s="7" t="s">
        <v>21</v>
      </c>
      <c r="F8" s="8"/>
      <c r="H8" s="15" t="s">
        <v>15</v>
      </c>
      <c r="I8" s="16"/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95</v>
      </c>
      <c r="C9" s="67" t="s">
        <v>112</v>
      </c>
      <c r="D9" s="67" t="s">
        <v>113</v>
      </c>
      <c r="E9" s="7" t="s">
        <v>9</v>
      </c>
      <c r="F9" s="8"/>
    </row>
    <row r="10" spans="1:11" ht="18" x14ac:dyDescent="0.35">
      <c r="A10" s="5">
        <v>9</v>
      </c>
      <c r="B10" s="67" t="s">
        <v>99</v>
      </c>
      <c r="C10" s="67" t="s">
        <v>114</v>
      </c>
      <c r="D10" s="67" t="s">
        <v>113</v>
      </c>
      <c r="E10" s="7" t="s">
        <v>9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97</v>
      </c>
      <c r="C11" s="67" t="s">
        <v>118</v>
      </c>
      <c r="D11" s="67" t="s">
        <v>113</v>
      </c>
      <c r="E11" s="7" t="s">
        <v>9</v>
      </c>
      <c r="F11" s="8"/>
      <c r="H11" s="18" t="s">
        <v>12</v>
      </c>
      <c r="I11" s="13" t="s">
        <v>86</v>
      </c>
      <c r="J11" s="19" t="s">
        <v>13</v>
      </c>
      <c r="K11" s="68" t="s">
        <v>143</v>
      </c>
    </row>
    <row r="12" spans="1:11" ht="16.2" thickBot="1" x14ac:dyDescent="0.35">
      <c r="A12" s="5">
        <v>11</v>
      </c>
      <c r="B12" s="67" t="s">
        <v>105</v>
      </c>
      <c r="C12" s="67" t="s">
        <v>121</v>
      </c>
      <c r="D12" s="67" t="s">
        <v>113</v>
      </c>
      <c r="E12" s="7" t="s">
        <v>9</v>
      </c>
      <c r="F12" s="8"/>
      <c r="H12" s="20" t="s">
        <v>15</v>
      </c>
      <c r="I12" s="16" t="s">
        <v>144</v>
      </c>
      <c r="J12" s="21" t="s">
        <v>16</v>
      </c>
      <c r="K12" s="69" t="s">
        <v>145</v>
      </c>
    </row>
    <row r="13" spans="1:11" ht="16.2" thickBot="1" x14ac:dyDescent="0.35">
      <c r="A13" s="5">
        <v>12</v>
      </c>
      <c r="B13" s="67" t="s">
        <v>101</v>
      </c>
      <c r="C13" s="67" t="s">
        <v>116</v>
      </c>
      <c r="D13" s="67" t="s">
        <v>113</v>
      </c>
      <c r="E13" s="7" t="s">
        <v>9</v>
      </c>
      <c r="F13" s="8"/>
    </row>
    <row r="14" spans="1:11" ht="18" x14ac:dyDescent="0.35">
      <c r="A14" s="5">
        <v>13</v>
      </c>
      <c r="B14" s="67" t="s">
        <v>100</v>
      </c>
      <c r="C14" s="67" t="s">
        <v>115</v>
      </c>
      <c r="D14" s="67" t="s">
        <v>113</v>
      </c>
      <c r="E14" s="7" t="s">
        <v>9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 t="s">
        <v>98</v>
      </c>
      <c r="C15" s="67" t="s">
        <v>119</v>
      </c>
      <c r="D15" s="67" t="s">
        <v>113</v>
      </c>
      <c r="E15" s="7" t="s">
        <v>9</v>
      </c>
      <c r="F15" s="8"/>
      <c r="H15" s="22" t="s">
        <v>12</v>
      </c>
      <c r="I15" s="13" t="s">
        <v>86</v>
      </c>
      <c r="J15" s="23" t="s">
        <v>13</v>
      </c>
      <c r="K15" s="68" t="s">
        <v>14</v>
      </c>
    </row>
    <row r="16" spans="1:11" ht="16.2" thickBot="1" x14ac:dyDescent="0.35">
      <c r="A16" s="5">
        <v>15</v>
      </c>
      <c r="B16" s="67" t="s">
        <v>96</v>
      </c>
      <c r="C16" s="67" t="s">
        <v>120</v>
      </c>
      <c r="D16" s="67" t="s">
        <v>113</v>
      </c>
      <c r="E16" s="7" t="s">
        <v>9</v>
      </c>
      <c r="F16" s="8"/>
      <c r="H16" s="24" t="s">
        <v>15</v>
      </c>
      <c r="I16" s="16" t="s">
        <v>144</v>
      </c>
      <c r="J16" s="25" t="s">
        <v>16</v>
      </c>
      <c r="K16" s="69" t="s">
        <v>14</v>
      </c>
    </row>
    <row r="17" spans="1:11" ht="16.2" thickBot="1" x14ac:dyDescent="0.35">
      <c r="A17" s="5">
        <v>16</v>
      </c>
      <c r="B17" s="67" t="s">
        <v>104</v>
      </c>
      <c r="C17" s="67" t="s">
        <v>123</v>
      </c>
      <c r="D17" s="67" t="s">
        <v>113</v>
      </c>
      <c r="E17" s="7" t="s">
        <v>9</v>
      </c>
      <c r="F17" s="8"/>
    </row>
    <row r="18" spans="1:11" ht="18" x14ac:dyDescent="0.35">
      <c r="A18" s="5">
        <v>17</v>
      </c>
      <c r="B18" s="67" t="s">
        <v>103</v>
      </c>
      <c r="C18" s="67" t="s">
        <v>117</v>
      </c>
      <c r="D18" s="67" t="s">
        <v>113</v>
      </c>
      <c r="E18" s="7" t="s">
        <v>9</v>
      </c>
      <c r="F18" s="8"/>
      <c r="H18" s="82" t="s">
        <v>20</v>
      </c>
      <c r="I18" s="82"/>
      <c r="J18" s="82"/>
      <c r="K18" s="82"/>
    </row>
    <row r="19" spans="1:11" ht="15.6" x14ac:dyDescent="0.3">
      <c r="A19" s="5">
        <v>18</v>
      </c>
      <c r="B19" s="67" t="s">
        <v>102</v>
      </c>
      <c r="C19" s="67" t="s">
        <v>122</v>
      </c>
      <c r="D19" s="67" t="s">
        <v>113</v>
      </c>
      <c r="E19" s="7" t="s">
        <v>9</v>
      </c>
      <c r="F19" s="8"/>
      <c r="H19" s="26" t="s">
        <v>12</v>
      </c>
      <c r="I19" s="13" t="s">
        <v>86</v>
      </c>
      <c r="J19" s="27" t="s">
        <v>13</v>
      </c>
      <c r="K19" s="68" t="s">
        <v>14</v>
      </c>
    </row>
    <row r="20" spans="1:11" ht="16.2" thickBot="1" x14ac:dyDescent="0.35">
      <c r="A20" s="5">
        <v>19</v>
      </c>
      <c r="B20" s="67" t="s">
        <v>103</v>
      </c>
      <c r="C20" s="67" t="s">
        <v>124</v>
      </c>
      <c r="D20" s="67" t="s">
        <v>113</v>
      </c>
      <c r="E20" s="7" t="s">
        <v>9</v>
      </c>
      <c r="F20" s="8"/>
      <c r="H20" s="28" t="s">
        <v>15</v>
      </c>
      <c r="I20" s="16" t="s">
        <v>144</v>
      </c>
      <c r="J20" s="29" t="s">
        <v>16</v>
      </c>
      <c r="K20" s="69" t="s">
        <v>14</v>
      </c>
    </row>
    <row r="21" spans="1:11" ht="15.6" x14ac:dyDescent="0.3">
      <c r="A21" s="5">
        <v>20</v>
      </c>
      <c r="B21" s="67" t="s">
        <v>125</v>
      </c>
      <c r="C21" s="67" t="s">
        <v>126</v>
      </c>
      <c r="D21" s="67" t="s">
        <v>113</v>
      </c>
      <c r="E21" s="7" t="s">
        <v>6</v>
      </c>
      <c r="F21" s="8"/>
    </row>
    <row r="22" spans="1:11" ht="15.6" x14ac:dyDescent="0.3">
      <c r="A22" s="5">
        <v>21</v>
      </c>
      <c r="B22" s="67" t="s">
        <v>90</v>
      </c>
      <c r="C22" s="67" t="s">
        <v>127</v>
      </c>
      <c r="D22" s="67" t="s">
        <v>113</v>
      </c>
      <c r="E22" s="7" t="s">
        <v>6</v>
      </c>
      <c r="F22" s="8"/>
    </row>
    <row r="23" spans="1:11" ht="15.6" x14ac:dyDescent="0.3">
      <c r="A23" s="5">
        <v>22</v>
      </c>
      <c r="B23" s="67" t="s">
        <v>106</v>
      </c>
      <c r="C23" s="67" t="s">
        <v>128</v>
      </c>
      <c r="D23" s="67" t="s">
        <v>113</v>
      </c>
      <c r="E23" s="7" t="s">
        <v>6</v>
      </c>
      <c r="F23" s="8"/>
      <c r="H23" s="30" t="s">
        <v>22</v>
      </c>
    </row>
    <row r="24" spans="1:11" ht="15.6" x14ac:dyDescent="0.3">
      <c r="A24" s="5">
        <v>23</v>
      </c>
      <c r="B24" s="67" t="s">
        <v>105</v>
      </c>
      <c r="C24" s="67" t="s">
        <v>129</v>
      </c>
      <c r="D24" s="67" t="s">
        <v>113</v>
      </c>
      <c r="E24" s="7" t="s">
        <v>6</v>
      </c>
      <c r="F24" s="8"/>
      <c r="H24" s="31" t="s">
        <v>23</v>
      </c>
    </row>
    <row r="25" spans="1:11" ht="15.6" x14ac:dyDescent="0.3">
      <c r="A25" s="5">
        <v>24</v>
      </c>
      <c r="B25" s="67" t="s">
        <v>111</v>
      </c>
      <c r="C25" s="67" t="s">
        <v>146</v>
      </c>
      <c r="D25" s="67" t="s">
        <v>113</v>
      </c>
      <c r="E25" s="7" t="s">
        <v>6</v>
      </c>
      <c r="F25" s="8"/>
      <c r="H25" s="31" t="s">
        <v>24</v>
      </c>
    </row>
    <row r="26" spans="1:11" ht="15.6" x14ac:dyDescent="0.3">
      <c r="A26" s="5">
        <v>25</v>
      </c>
      <c r="B26" s="6" t="s">
        <v>109</v>
      </c>
      <c r="C26" s="67" t="s">
        <v>133</v>
      </c>
      <c r="D26" s="67" t="s">
        <v>113</v>
      </c>
      <c r="E26" s="7" t="s">
        <v>6</v>
      </c>
      <c r="F26" s="8"/>
      <c r="H26" s="31" t="s">
        <v>25</v>
      </c>
    </row>
    <row r="27" spans="1:11" ht="15.6" x14ac:dyDescent="0.3">
      <c r="A27" s="5">
        <v>26</v>
      </c>
      <c r="B27" s="6" t="s">
        <v>107</v>
      </c>
      <c r="C27" s="67" t="s">
        <v>134</v>
      </c>
      <c r="D27" s="67" t="s">
        <v>113</v>
      </c>
      <c r="E27" s="7" t="s">
        <v>6</v>
      </c>
      <c r="F27" s="8"/>
    </row>
    <row r="28" spans="1:11" ht="15.6" x14ac:dyDescent="0.3">
      <c r="A28" s="5">
        <v>27</v>
      </c>
      <c r="B28" s="6" t="s">
        <v>98</v>
      </c>
      <c r="C28" s="6" t="s">
        <v>132</v>
      </c>
      <c r="D28" s="6" t="s">
        <v>113</v>
      </c>
      <c r="E28" s="7" t="s">
        <v>6</v>
      </c>
      <c r="F28" s="8"/>
    </row>
    <row r="29" spans="1:11" ht="15.6" x14ac:dyDescent="0.3">
      <c r="A29" s="5">
        <v>28</v>
      </c>
      <c r="B29" s="6" t="s">
        <v>93</v>
      </c>
      <c r="C29" s="6" t="s">
        <v>147</v>
      </c>
      <c r="D29" s="6" t="s">
        <v>113</v>
      </c>
      <c r="E29" s="7" t="s">
        <v>6</v>
      </c>
      <c r="F29" s="8"/>
    </row>
    <row r="30" spans="1:11" ht="15.6" x14ac:dyDescent="0.3">
      <c r="A30" s="5">
        <v>29</v>
      </c>
      <c r="B30" s="6" t="s">
        <v>110</v>
      </c>
      <c r="C30" s="6" t="s">
        <v>131</v>
      </c>
      <c r="D30" s="6" t="s">
        <v>113</v>
      </c>
      <c r="E30" s="7" t="s">
        <v>6</v>
      </c>
      <c r="F30" s="8"/>
    </row>
    <row r="31" spans="1:11" ht="15.6" x14ac:dyDescent="0.3">
      <c r="A31" s="5">
        <v>30</v>
      </c>
      <c r="B31" s="6" t="s">
        <v>108</v>
      </c>
      <c r="C31" s="6" t="s">
        <v>130</v>
      </c>
      <c r="D31" s="6" t="s">
        <v>113</v>
      </c>
      <c r="E31" s="7" t="s">
        <v>6</v>
      </c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D1" workbookViewId="0">
      <selection activeCell="N12" sqref="N12"/>
    </sheetView>
  </sheetViews>
  <sheetFormatPr defaultRowHeight="14.4" x14ac:dyDescent="0.3"/>
  <cols>
    <col min="1" max="1" width="6.69921875" style="4" customWidth="1"/>
    <col min="2" max="2" width="35.296875" style="4" customWidth="1"/>
    <col min="3" max="3" width="5.296875" style="4" customWidth="1"/>
    <col min="4" max="4" width="0.796875" style="4" customWidth="1"/>
    <col min="5" max="5" width="6.59765625" style="4" customWidth="1"/>
    <col min="6" max="6" width="37.19921875" style="4" bestFit="1" customWidth="1"/>
    <col min="7" max="7" width="5.296875" style="4" customWidth="1"/>
    <col min="8" max="8" width="0.796875" style="4" customWidth="1"/>
    <col min="9" max="9" width="7" style="4" customWidth="1"/>
    <col min="10" max="10" width="58.69921875" style="4" bestFit="1" customWidth="1"/>
    <col min="11" max="11" width="5.2968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2968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44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44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77</v>
      </c>
      <c r="G4" s="34">
        <f t="shared" ref="G4:G11" si="0">IF(F4="Celkový dojem",2,IF(F4="Odložení vsedě ve skupině",3,IF(F4="Odložení za pochodu",3,4)))</f>
        <v>3</v>
      </c>
      <c r="I4" s="37">
        <v>2</v>
      </c>
      <c r="J4" s="38" t="s">
        <v>69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44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32</v>
      </c>
      <c r="G5" s="34">
        <f t="shared" si="0"/>
        <v>4</v>
      </c>
      <c r="I5" s="37">
        <v>3</v>
      </c>
      <c r="J5" s="38" t="s">
        <v>32</v>
      </c>
      <c r="K5" s="37">
        <f t="shared" si="1"/>
        <v>4</v>
      </c>
      <c r="M5" s="37">
        <v>3</v>
      </c>
      <c r="N5" s="38" t="s">
        <v>71</v>
      </c>
      <c r="O5" s="37">
        <f t="shared" si="2"/>
        <v>3</v>
      </c>
    </row>
    <row r="6" spans="1:15" ht="15.6" x14ac:dyDescent="0.3">
      <c r="A6" s="37">
        <v>4</v>
      </c>
      <c r="B6" s="38" t="s">
        <v>44</v>
      </c>
      <c r="C6" s="34">
        <f t="shared" si="3"/>
        <v>3</v>
      </c>
      <c r="D6" s="36"/>
      <c r="E6" s="37">
        <v>4</v>
      </c>
      <c r="F6" s="38" t="s">
        <v>34</v>
      </c>
      <c r="G6" s="34">
        <f t="shared" si="0"/>
        <v>4</v>
      </c>
      <c r="I6" s="37">
        <v>4</v>
      </c>
      <c r="J6" s="38" t="s">
        <v>38</v>
      </c>
      <c r="K6" s="37">
        <f t="shared" si="1"/>
        <v>3</v>
      </c>
      <c r="M6" s="37">
        <v>4</v>
      </c>
      <c r="N6" s="38" t="s">
        <v>37</v>
      </c>
      <c r="O6" s="37">
        <f t="shared" si="2"/>
        <v>4</v>
      </c>
    </row>
    <row r="7" spans="1:15" ht="15.6" x14ac:dyDescent="0.3">
      <c r="A7" s="37">
        <v>5</v>
      </c>
      <c r="B7" s="38" t="s">
        <v>44</v>
      </c>
      <c r="C7" s="34">
        <f t="shared" si="3"/>
        <v>3</v>
      </c>
      <c r="D7" s="36"/>
      <c r="E7" s="37">
        <v>5</v>
      </c>
      <c r="F7" s="38" t="s">
        <v>33</v>
      </c>
      <c r="G7" s="34">
        <f t="shared" si="0"/>
        <v>4</v>
      </c>
      <c r="I7" s="37">
        <v>5</v>
      </c>
      <c r="J7" s="38" t="s">
        <v>78</v>
      </c>
      <c r="K7" s="37">
        <f t="shared" si="1"/>
        <v>3</v>
      </c>
      <c r="M7" s="37">
        <v>5</v>
      </c>
      <c r="N7" s="38" t="s">
        <v>38</v>
      </c>
      <c r="O7" s="37">
        <f t="shared" si="2"/>
        <v>3</v>
      </c>
    </row>
    <row r="8" spans="1:15" ht="15.6" x14ac:dyDescent="0.3">
      <c r="A8" s="37">
        <v>6</v>
      </c>
      <c r="B8" s="38" t="s">
        <v>44</v>
      </c>
      <c r="C8" s="34">
        <f t="shared" si="3"/>
        <v>3</v>
      </c>
      <c r="D8" s="36"/>
      <c r="E8" s="37">
        <v>6</v>
      </c>
      <c r="F8" s="38" t="s">
        <v>40</v>
      </c>
      <c r="G8" s="34">
        <f t="shared" si="0"/>
        <v>4</v>
      </c>
      <c r="I8" s="37">
        <v>6</v>
      </c>
      <c r="J8" s="38" t="s">
        <v>37</v>
      </c>
      <c r="K8" s="37">
        <f t="shared" si="1"/>
        <v>4</v>
      </c>
      <c r="M8" s="37">
        <v>6</v>
      </c>
      <c r="N8" s="38" t="s">
        <v>32</v>
      </c>
      <c r="O8" s="37">
        <f t="shared" si="2"/>
        <v>4</v>
      </c>
    </row>
    <row r="9" spans="1:15" ht="15.6" x14ac:dyDescent="0.3">
      <c r="A9" s="37">
        <v>7</v>
      </c>
      <c r="B9" s="38" t="s">
        <v>44</v>
      </c>
      <c r="C9" s="34">
        <f t="shared" si="3"/>
        <v>3</v>
      </c>
      <c r="D9" s="36"/>
      <c r="E9" s="37">
        <v>7</v>
      </c>
      <c r="F9" s="38" t="s">
        <v>70</v>
      </c>
      <c r="G9" s="34">
        <f t="shared" si="0"/>
        <v>4</v>
      </c>
      <c r="I9" s="37">
        <v>7</v>
      </c>
      <c r="J9" s="38" t="s">
        <v>35</v>
      </c>
      <c r="K9" s="37">
        <f t="shared" si="1"/>
        <v>3</v>
      </c>
      <c r="M9" s="37">
        <v>7</v>
      </c>
      <c r="N9" s="38" t="s">
        <v>80</v>
      </c>
      <c r="O9" s="37">
        <f t="shared" si="2"/>
        <v>3</v>
      </c>
    </row>
    <row r="10" spans="1:15" ht="15.6" x14ac:dyDescent="0.3">
      <c r="A10" s="37">
        <v>8</v>
      </c>
      <c r="B10" s="38" t="s">
        <v>44</v>
      </c>
      <c r="C10" s="34">
        <f t="shared" si="3"/>
        <v>3</v>
      </c>
      <c r="D10" s="36"/>
      <c r="E10" s="76">
        <v>8</v>
      </c>
      <c r="F10" s="77" t="s">
        <v>81</v>
      </c>
      <c r="G10" s="34">
        <f t="shared" si="0"/>
        <v>4</v>
      </c>
      <c r="I10" s="37">
        <v>8</v>
      </c>
      <c r="J10" s="38" t="s">
        <v>73</v>
      </c>
      <c r="K10" s="37">
        <f t="shared" si="1"/>
        <v>3</v>
      </c>
      <c r="M10" s="37">
        <v>8</v>
      </c>
      <c r="N10" s="38" t="s">
        <v>33</v>
      </c>
      <c r="O10" s="37">
        <f t="shared" si="2"/>
        <v>4</v>
      </c>
    </row>
    <row r="11" spans="1:15" ht="15.6" x14ac:dyDescent="0.3">
      <c r="A11" s="76">
        <v>9</v>
      </c>
      <c r="B11" s="77" t="s">
        <v>44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33</v>
      </c>
      <c r="K11" s="37">
        <f t="shared" si="1"/>
        <v>4</v>
      </c>
      <c r="M11" s="37">
        <v>9</v>
      </c>
      <c r="N11" s="38" t="s">
        <v>73</v>
      </c>
      <c r="O11" s="37">
        <f t="shared" si="2"/>
        <v>3</v>
      </c>
    </row>
    <row r="12" spans="1:15" ht="15.6" x14ac:dyDescent="0.3">
      <c r="A12" s="80">
        <v>10</v>
      </c>
      <c r="B12" s="81" t="s">
        <v>44</v>
      </c>
      <c r="C12" s="34">
        <f t="shared" si="3"/>
        <v>3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 t="s">
        <v>72</v>
      </c>
      <c r="O12" s="37">
        <f t="shared" si="2"/>
        <v>4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topLeftCell="B1" workbookViewId="0">
      <selection activeCell="H3" sqref="H3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2968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 t="s">
        <v>44</v>
      </c>
      <c r="B2" s="70" t="str">
        <f>Startovka!B2</f>
        <v>Hana Leisser</v>
      </c>
      <c r="C2" s="70" t="str">
        <f>Startovka!C2</f>
        <v>FinMitty BicFrey Ex Family Geluze</v>
      </c>
      <c r="D2" s="70" t="str">
        <f>Startovka!D2</f>
        <v>BOC</v>
      </c>
      <c r="E2" s="70" t="str">
        <f>Startovka!E2</f>
        <v>OB1</v>
      </c>
      <c r="F2" s="70" t="str">
        <f>Startovka!I3</f>
        <v>XV. Mistrovství BCCCZ v obedienci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4</v>
      </c>
      <c r="H2" s="72">
        <f>'1'!D28</f>
        <v>237</v>
      </c>
      <c r="I2" s="73" t="str">
        <f>'1'!D29</f>
        <v>Velmi dobře</v>
      </c>
      <c r="J2" s="41"/>
      <c r="K2" s="43" t="str">
        <f t="shared" ref="K2:K33" si="1">IF(E2="OB-Z",(H2)," ")</f>
        <v xml:space="preserve"> </v>
      </c>
      <c r="L2" s="43">
        <f t="shared" ref="L2:L33" si="2">IF(E2="OB1",(H2)," ")</f>
        <v>237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Michaela Míčová</v>
      </c>
      <c r="C3" s="70" t="str">
        <f>Startovka!C3</f>
        <v>Geraldt Blue Dabbeeco</v>
      </c>
      <c r="D3" s="70" t="str">
        <f>Startovka!D3</f>
        <v>BOC</v>
      </c>
      <c r="E3" s="70" t="str">
        <f>Startovka!E3</f>
        <v>OB1</v>
      </c>
      <c r="F3" s="70" t="str">
        <f>Startovka!I3</f>
        <v>XV. Mistrovství BCCCZ v obedienci</v>
      </c>
      <c r="G3" s="70">
        <f t="shared" si="0"/>
        <v>2</v>
      </c>
      <c r="H3" s="74">
        <f>'2'!D28</f>
        <v>268</v>
      </c>
      <c r="I3" s="75" t="str">
        <f>'2'!D29</f>
        <v>Výborně</v>
      </c>
      <c r="J3" s="41"/>
      <c r="K3" s="43" t="str">
        <f t="shared" si="1"/>
        <v xml:space="preserve"> </v>
      </c>
      <c r="L3" s="43">
        <f t="shared" si="2"/>
        <v>268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Renata Jandová</v>
      </c>
      <c r="C4" s="70" t="str">
        <f>Startovka!C4</f>
        <v>Amazing Animal Podještědská smečka</v>
      </c>
      <c r="D4" s="70" t="str">
        <f>Startovka!D4</f>
        <v>BOC</v>
      </c>
      <c r="E4" s="70" t="str">
        <f>Startovka!E4</f>
        <v>OB1</v>
      </c>
      <c r="F4" s="70" t="str">
        <f>Startovka!I3</f>
        <v>XV. Mistrovství BCCCZ v obedienci</v>
      </c>
      <c r="G4" s="71">
        <f t="shared" si="0"/>
        <v>6</v>
      </c>
      <c r="H4" s="72">
        <f>'3'!D28</f>
        <v>232</v>
      </c>
      <c r="I4" s="75" t="str">
        <f>'3'!D29</f>
        <v>Velmi dobře</v>
      </c>
      <c r="J4" s="41"/>
      <c r="K4" s="43" t="str">
        <f t="shared" si="1"/>
        <v xml:space="preserve"> </v>
      </c>
      <c r="L4" s="43">
        <f t="shared" si="2"/>
        <v>232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Jitka Štichauerová</v>
      </c>
      <c r="C5" s="70" t="str">
        <f>Startovka!C5</f>
        <v>Henri Hola-Hopa</v>
      </c>
      <c r="D5" s="70" t="str">
        <f>Startovka!D5</f>
        <v>BOC</v>
      </c>
      <c r="E5" s="70" t="str">
        <f>Startovka!E5</f>
        <v>OB1</v>
      </c>
      <c r="F5" s="70" t="str">
        <f>Startovka!I3</f>
        <v>XV. Mistrovství BCCCZ v obedienci</v>
      </c>
      <c r="G5" s="70">
        <f t="shared" si="0"/>
        <v>5</v>
      </c>
      <c r="H5" s="74">
        <f>'4'!D28</f>
        <v>235.5</v>
      </c>
      <c r="I5" s="75" t="str">
        <f>'4'!D29</f>
        <v>Velmi dobře</v>
      </c>
      <c r="J5" s="41"/>
      <c r="K5" s="43" t="str">
        <f t="shared" si="1"/>
        <v xml:space="preserve"> </v>
      </c>
      <c r="L5" s="43">
        <f t="shared" si="2"/>
        <v>235.5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Katarzyna Darmoros</v>
      </c>
      <c r="C6" s="70" t="str">
        <f>Startovka!C6</f>
        <v>Majesty Aria Ultraviolet</v>
      </c>
      <c r="D6" s="70" t="str">
        <f>Startovka!D6</f>
        <v>BOC</v>
      </c>
      <c r="E6" s="70" t="str">
        <f>Startovka!E6</f>
        <v>OB1</v>
      </c>
      <c r="F6" s="70" t="str">
        <f>Startovka!I3</f>
        <v>XV. Mistrovství BCCCZ v obedienci</v>
      </c>
      <c r="G6" s="71">
        <f t="shared" si="0"/>
        <v>1</v>
      </c>
      <c r="H6" s="72">
        <f>'5'!D28</f>
        <v>270.5</v>
      </c>
      <c r="I6" s="75" t="str">
        <f>'5'!D29</f>
        <v>Výborně</v>
      </c>
      <c r="J6" s="41"/>
      <c r="K6" s="43" t="str">
        <f t="shared" si="1"/>
        <v xml:space="preserve"> </v>
      </c>
      <c r="L6" s="43">
        <f t="shared" si="2"/>
        <v>270.5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Ladislava Richterová</v>
      </c>
      <c r="C7" s="70" t="str">
        <f>Startovka!C7</f>
        <v>Chérie Christiana Hola-Hopa</v>
      </c>
      <c r="D7" s="70" t="str">
        <f>Startovka!D7</f>
        <v>BOC</v>
      </c>
      <c r="E7" s="70" t="str">
        <f>Startovka!E7</f>
        <v>OB1</v>
      </c>
      <c r="F7" s="70" t="str">
        <f>Startovka!I3</f>
        <v>XV. Mistrovství BCCCZ v obedienci</v>
      </c>
      <c r="G7" s="70">
        <f t="shared" si="0"/>
        <v>3</v>
      </c>
      <c r="H7" s="72">
        <f>'6'!D28</f>
        <v>239.5</v>
      </c>
      <c r="I7" s="75" t="str">
        <f>'6'!D29</f>
        <v>Velmi dobře</v>
      </c>
      <c r="J7" s="41"/>
      <c r="K7" s="43" t="str">
        <f t="shared" si="1"/>
        <v xml:space="preserve"> </v>
      </c>
      <c r="L7" s="43">
        <f t="shared" si="2"/>
        <v>239.5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Jana Vyžďurová</v>
      </c>
      <c r="C8" s="70" t="str">
        <f>Startovka!C8</f>
        <v>Happines Black Dabbeeco</v>
      </c>
      <c r="D8" s="70" t="str">
        <f>Startovka!D8</f>
        <v>BOC</v>
      </c>
      <c r="E8" s="70" t="str">
        <f>Startovka!E8</f>
        <v>OB1</v>
      </c>
      <c r="F8" s="70" t="str">
        <f>Startovka!I3</f>
        <v>XV. Mistrovství BCCCZ v obedienci</v>
      </c>
      <c r="G8" s="71">
        <f t="shared" si="0"/>
        <v>7</v>
      </c>
      <c r="H8" s="74">
        <f>'7'!D28</f>
        <v>204.5</v>
      </c>
      <c r="I8" s="75" t="str">
        <f>'7'!D29</f>
        <v>Dobře</v>
      </c>
      <c r="J8" s="41"/>
      <c r="K8" s="43" t="str">
        <f t="shared" si="1"/>
        <v xml:space="preserve"> </v>
      </c>
      <c r="L8" s="43">
        <f t="shared" si="2"/>
        <v>204.5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Petra Pekárková</v>
      </c>
      <c r="C9" s="70" t="str">
        <f>Startovka!C9</f>
        <v>Corvin Reesheja</v>
      </c>
      <c r="D9" s="70" t="str">
        <f>Startovka!D9</f>
        <v>BOC</v>
      </c>
      <c r="E9" s="70" t="str">
        <f>Startovka!E9</f>
        <v>OB2</v>
      </c>
      <c r="F9" s="70" t="str">
        <f>Startovka!I3</f>
        <v>XV. Mistrovství BCCCZ v obedienci</v>
      </c>
      <c r="G9" s="70">
        <f t="shared" si="0"/>
        <v>5</v>
      </c>
      <c r="H9" s="72">
        <f>'8'!D28</f>
        <v>203.5</v>
      </c>
      <c r="I9" s="75" t="str">
        <f>'8'!D29</f>
        <v>Dobře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>
        <f t="shared" si="3"/>
        <v>203.5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Alena Smolíková</v>
      </c>
      <c r="C10" s="70" t="str">
        <f>Startovka!C10</f>
        <v>Freestyle Fox Royal Fellow</v>
      </c>
      <c r="D10" s="70" t="str">
        <f>Startovka!D10</f>
        <v>BOC</v>
      </c>
      <c r="E10" s="70" t="str">
        <f>Startovka!E10</f>
        <v>OB2</v>
      </c>
      <c r="F10" s="70" t="str">
        <f>Startovka!I3</f>
        <v>XV. Mistrovství BCCCZ v obedienci</v>
      </c>
      <c r="G10" s="71">
        <f t="shared" si="0"/>
        <v>1</v>
      </c>
      <c r="H10" s="74">
        <f>'9'!D28</f>
        <v>267.5</v>
      </c>
      <c r="I10" s="75" t="str">
        <f>'9'!D29</f>
        <v>Výborně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>
        <f t="shared" si="3"/>
        <v>267.5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Anežka Rybová</v>
      </c>
      <c r="C11" s="70" t="str">
        <f>Startovka!C11</f>
        <v>Interforce Springsteen</v>
      </c>
      <c r="D11" s="70" t="str">
        <f>Startovka!D11</f>
        <v>BOC</v>
      </c>
      <c r="E11" s="70" t="str">
        <f>Startovka!E11</f>
        <v>OB2</v>
      </c>
      <c r="F11" s="70" t="str">
        <f>Startovka!I3</f>
        <v>XV. Mistrovství BCCCZ v obedienci</v>
      </c>
      <c r="G11" s="70">
        <f t="shared" si="0"/>
        <v>9</v>
      </c>
      <c r="H11" s="72">
        <f>'10'!D28</f>
        <v>180.5</v>
      </c>
      <c r="I11" s="75" t="str">
        <f>'10'!D29</f>
        <v>Nehodnocen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>
        <f t="shared" si="3"/>
        <v>180.5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>Anna Herminska</v>
      </c>
      <c r="C12" s="70" t="str">
        <f>Startovka!C12</f>
        <v>Megara Ultraviolet</v>
      </c>
      <c r="D12" s="70" t="str">
        <f>Startovka!D12</f>
        <v>BOC</v>
      </c>
      <c r="E12" s="70" t="str">
        <f>Startovka!E12</f>
        <v>OB2</v>
      </c>
      <c r="F12" s="70" t="str">
        <f>Startovka!I3</f>
        <v>XV. Mistrovství BCCCZ v obedienci</v>
      </c>
      <c r="G12" s="71">
        <f t="shared" si="0"/>
        <v>10</v>
      </c>
      <c r="H12" s="72">
        <f>'11'!D28</f>
        <v>146</v>
      </c>
      <c r="I12" s="75" t="str">
        <f>'11'!D29</f>
        <v>Nehodnocen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>
        <f t="shared" si="3"/>
        <v>146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 xml:space="preserve">Markéta Šrámková </v>
      </c>
      <c r="C13" s="70" t="str">
        <f>Startovka!C13</f>
        <v>Dorian Hola-Hopa</v>
      </c>
      <c r="D13" s="70" t="str">
        <f>Startovka!D13</f>
        <v>BOC</v>
      </c>
      <c r="E13" s="70" t="str">
        <f>Startovka!E13</f>
        <v>OB2</v>
      </c>
      <c r="F13" s="70" t="str">
        <f>Startovka!I3</f>
        <v>XV. Mistrovství BCCCZ v obedienci</v>
      </c>
      <c r="G13" s="70">
        <f t="shared" si="0"/>
        <v>11</v>
      </c>
      <c r="H13" s="74" t="str">
        <f>'12'!D28</f>
        <v>0</v>
      </c>
      <c r="I13" s="75" t="str">
        <f>'12'!D29</f>
        <v>Diskvalifikace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>0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 t="str">
        <f>Startovka!B14</f>
        <v>Eva Jarošová</v>
      </c>
      <c r="C14" s="70" t="str">
        <f>Startovka!C14</f>
        <v>Charming Fia Hola-Hopa</v>
      </c>
      <c r="D14" s="70" t="str">
        <f>Startovka!D14</f>
        <v>BOC</v>
      </c>
      <c r="E14" s="70" t="str">
        <f>Startovka!E14</f>
        <v>OB2</v>
      </c>
      <c r="F14" s="70" t="str">
        <f>Startovka!I3</f>
        <v>XV. Mistrovství BCCCZ v obedienci</v>
      </c>
      <c r="G14" s="71">
        <f t="shared" si="0"/>
        <v>7</v>
      </c>
      <c r="H14" s="72">
        <f>'13'!D28</f>
        <v>185.5</v>
      </c>
      <c r="I14" s="75" t="str">
        <f>'13'!D29</f>
        <v>Nehodnocen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>
        <f t="shared" si="3"/>
        <v>185.5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 t="str">
        <f>Startovka!B15</f>
        <v>Barbara Kraus</v>
      </c>
      <c r="C15" s="70" t="str">
        <f>Startovka!C15</f>
        <v>X-Star Xoda Mystique Star</v>
      </c>
      <c r="D15" s="70" t="str">
        <f>Startovka!D15</f>
        <v>BOC</v>
      </c>
      <c r="E15" s="70" t="str">
        <f>Startovka!E15</f>
        <v>OB2</v>
      </c>
      <c r="F15" s="70" t="str">
        <f>Startovka!I3</f>
        <v>XV. Mistrovství BCCCZ v obedienci</v>
      </c>
      <c r="G15" s="70">
        <f t="shared" si="0"/>
        <v>8</v>
      </c>
      <c r="H15" s="74">
        <f>'14'!D28</f>
        <v>184.5</v>
      </c>
      <c r="I15" s="75" t="str">
        <f>'14'!D29</f>
        <v>Nehodnocen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>
        <f t="shared" si="3"/>
        <v>184.5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15</v>
      </c>
      <c r="B16" s="70" t="str">
        <f>Startovka!B16</f>
        <v>Kateřina Plháková</v>
      </c>
      <c r="C16" s="70" t="str">
        <f>Startovka!C16</f>
        <v>Cinna Esuatty</v>
      </c>
      <c r="D16" s="70" t="str">
        <f>Startovka!D16</f>
        <v>BOC</v>
      </c>
      <c r="E16" s="70" t="str">
        <f>Startovka!E16</f>
        <v>OB2</v>
      </c>
      <c r="F16" s="70" t="str">
        <f>Startovka!I3</f>
        <v>XV. Mistrovství BCCCZ v obedienci</v>
      </c>
      <c r="G16" s="71">
        <f t="shared" si="0"/>
        <v>3</v>
      </c>
      <c r="H16" s="72">
        <f>'15'!D28</f>
        <v>222.5</v>
      </c>
      <c r="I16" s="75" t="str">
        <f>'15'!D29</f>
        <v>Dobře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>
        <f t="shared" si="3"/>
        <v>222.5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16</v>
      </c>
      <c r="B17" s="70" t="str">
        <f>Startovka!B17</f>
        <v>Klaudyna Malcynska</v>
      </c>
      <c r="C17" s="70" t="str">
        <f>Startovka!C17</f>
        <v>A Dream come True</v>
      </c>
      <c r="D17" s="70" t="str">
        <f>Startovka!D17</f>
        <v>BOC</v>
      </c>
      <c r="E17" s="70" t="str">
        <f>Startovka!E17</f>
        <v>OB2</v>
      </c>
      <c r="F17" s="70" t="str">
        <f>Startovka!I3</f>
        <v>XV. Mistrovství BCCCZ v obedienci</v>
      </c>
      <c r="G17" s="70">
        <f t="shared" si="0"/>
        <v>6</v>
      </c>
      <c r="H17" s="74">
        <f>'16'!D28</f>
        <v>193</v>
      </c>
      <c r="I17" s="75" t="str">
        <f>'16'!D29</f>
        <v>Dobře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>
        <f t="shared" si="3"/>
        <v>193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17</v>
      </c>
      <c r="B18" s="70" t="str">
        <f>Startovka!B18</f>
        <v>Petra Němcová</v>
      </c>
      <c r="C18" s="70" t="str">
        <f>Startovka!C18</f>
        <v>Dar Tarlet</v>
      </c>
      <c r="D18" s="70" t="str">
        <f>Startovka!D18</f>
        <v>BOC</v>
      </c>
      <c r="E18" s="70" t="str">
        <f>Startovka!E18</f>
        <v>OB2</v>
      </c>
      <c r="F18" s="70" t="str">
        <f>Startovka!I3</f>
        <v>XV. Mistrovství BCCCZ v obedienci</v>
      </c>
      <c r="G18" s="71">
        <f t="shared" si="0"/>
        <v>2</v>
      </c>
      <c r="H18" s="72">
        <f>'17'!D28</f>
        <v>225</v>
      </c>
      <c r="I18" s="75" t="str">
        <f>'17'!D29</f>
        <v>Velmi dobře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>
        <f t="shared" si="3"/>
        <v>225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18</v>
      </c>
      <c r="B19" s="70" t="str">
        <f>Startovka!B19</f>
        <v>Petra Sedláčková</v>
      </c>
      <c r="C19" s="70" t="str">
        <f>Startovka!C19</f>
        <v>Cippy Esuatty</v>
      </c>
      <c r="D19" s="70" t="str">
        <f>Startovka!D19</f>
        <v>BOC</v>
      </c>
      <c r="E19" s="70" t="str">
        <f>Startovka!E19</f>
        <v>OB2</v>
      </c>
      <c r="F19" s="70" t="str">
        <f>Startovka!I3</f>
        <v>XV. Mistrovství BCCCZ v obedienci</v>
      </c>
      <c r="G19" s="70">
        <f t="shared" si="0"/>
        <v>4</v>
      </c>
      <c r="H19" s="74">
        <f>'18'!D28</f>
        <v>216.5</v>
      </c>
      <c r="I19" s="75" t="str">
        <f>'18'!D29</f>
        <v>Dobře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>
        <f t="shared" si="3"/>
        <v>216.5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19</v>
      </c>
      <c r="B20" s="70" t="str">
        <f>Startovka!B20</f>
        <v>Petra Němcová</v>
      </c>
      <c r="C20" s="70" t="str">
        <f>Startovka!C20</f>
        <v>Latif the Guardians of Albion</v>
      </c>
      <c r="D20" s="70" t="str">
        <f>Startovka!D20</f>
        <v>BOC</v>
      </c>
      <c r="E20" s="70" t="str">
        <f>Startovka!E20</f>
        <v>OB2</v>
      </c>
      <c r="F20" s="70" t="str">
        <f>Startovka!I3</f>
        <v>XV. Mistrovství BCCCZ v obedienci</v>
      </c>
      <c r="G20" s="71">
        <f t="shared" si="0"/>
        <v>11</v>
      </c>
      <c r="H20" s="72">
        <f>'19'!D28</f>
        <v>0</v>
      </c>
      <c r="I20" s="75" t="str">
        <f>'19'!D29</f>
        <v>Nehodnocen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>
        <f t="shared" si="3"/>
        <v>0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20</v>
      </c>
      <c r="B21" s="70" t="str">
        <f>Startovka!B21</f>
        <v>Julia Bukovinská</v>
      </c>
      <c r="C21" s="70" t="str">
        <f>Startovka!C21</f>
        <v>Ackey Reesheja</v>
      </c>
      <c r="D21" s="70" t="str">
        <f>Startovka!D21</f>
        <v>BOC</v>
      </c>
      <c r="E21" s="70" t="str">
        <f>Startovka!E21</f>
        <v>OB3</v>
      </c>
      <c r="F21" s="70" t="str">
        <f>Startovka!I3</f>
        <v>XV. Mistrovství BCCCZ v obedienci</v>
      </c>
      <c r="G21" s="70">
        <f t="shared" si="0"/>
        <v>6</v>
      </c>
      <c r="H21" s="74">
        <f>'20'!D28</f>
        <v>230</v>
      </c>
      <c r="I21" s="75" t="str">
        <f>'20'!D29</f>
        <v>Velmi dobře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>
        <f t="shared" si="4"/>
        <v>230</v>
      </c>
      <c r="O21" s="41"/>
    </row>
    <row r="22" spans="1:15" x14ac:dyDescent="0.3">
      <c r="A22" s="70">
        <f>Startovka!A22</f>
        <v>21</v>
      </c>
      <c r="B22" s="70" t="str">
        <f>Startovka!B22</f>
        <v>Michaela Míčová</v>
      </c>
      <c r="C22" s="70" t="str">
        <f>Startovka!C22</f>
        <v>Acey Ducey Zip Zap</v>
      </c>
      <c r="D22" s="70" t="str">
        <f>Startovka!D22</f>
        <v>BOC</v>
      </c>
      <c r="E22" s="70" t="str">
        <f>Startovka!E22</f>
        <v>OB3</v>
      </c>
      <c r="F22" s="70" t="str">
        <f>Startovka!I3</f>
        <v>XV. Mistrovství BCCCZ v obedienci</v>
      </c>
      <c r="G22" s="71">
        <f t="shared" si="0"/>
        <v>7</v>
      </c>
      <c r="H22" s="72">
        <f>'21'!D28</f>
        <v>229</v>
      </c>
      <c r="I22" s="75" t="str">
        <f>'21'!D29</f>
        <v>Velmi dobře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>
        <f t="shared" si="4"/>
        <v>229</v>
      </c>
      <c r="O22" s="41"/>
    </row>
    <row r="23" spans="1:15" x14ac:dyDescent="0.3">
      <c r="A23" s="70">
        <f>Startovka!A23</f>
        <v>22</v>
      </c>
      <c r="B23" s="70" t="str">
        <f>Startovka!B23</f>
        <v>Anna Musilová</v>
      </c>
      <c r="C23" s="70" t="str">
        <f>Startovka!C23</f>
        <v>Never Never Land U´Angela</v>
      </c>
      <c r="D23" s="70" t="str">
        <f>Startovka!D23</f>
        <v>BOC</v>
      </c>
      <c r="E23" s="70" t="str">
        <f>Startovka!E23</f>
        <v>OB3</v>
      </c>
      <c r="F23" s="70" t="str">
        <f>Startovka!I3</f>
        <v>XV. Mistrovství BCCCZ v obedienci</v>
      </c>
      <c r="G23" s="70">
        <f t="shared" si="0"/>
        <v>5</v>
      </c>
      <c r="H23" s="74">
        <f>'22'!D28</f>
        <v>233.5</v>
      </c>
      <c r="I23" s="75" t="str">
        <f>'22'!D29</f>
        <v>Velmi dobře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>
        <f t="shared" si="4"/>
        <v>233.5</v>
      </c>
      <c r="O23" s="41"/>
    </row>
    <row r="24" spans="1:15" x14ac:dyDescent="0.3">
      <c r="A24" s="70">
        <f>Startovka!A24</f>
        <v>23</v>
      </c>
      <c r="B24" s="70" t="str">
        <f>Startovka!B24</f>
        <v>Anna Herminska</v>
      </c>
      <c r="C24" s="70" t="str">
        <f>Startovka!C24</f>
        <v>Mind The Dog Focus</v>
      </c>
      <c r="D24" s="70" t="str">
        <f>Startovka!D24</f>
        <v>BOC</v>
      </c>
      <c r="E24" s="70" t="str">
        <f>Startovka!E24</f>
        <v>OB3</v>
      </c>
      <c r="F24" s="70" t="str">
        <f>Startovka!I3</f>
        <v>XV. Mistrovství BCCCZ v obedienci</v>
      </c>
      <c r="G24" s="71">
        <f t="shared" si="0"/>
        <v>11</v>
      </c>
      <c r="H24" s="72">
        <f>'23'!D28</f>
        <v>91.5</v>
      </c>
      <c r="I24" s="75" t="str">
        <f>'23'!D29</f>
        <v>Nehodnocen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>
        <f t="shared" si="4"/>
        <v>91.5</v>
      </c>
      <c r="O24" s="41"/>
    </row>
    <row r="25" spans="1:15" x14ac:dyDescent="0.3">
      <c r="A25" s="70">
        <f>Startovka!A25</f>
        <v>24</v>
      </c>
      <c r="B25" s="70" t="str">
        <f>Startovka!B25</f>
        <v>Ivana Šimůnková</v>
      </c>
      <c r="C25" s="70" t="str">
        <f>Startovka!C25</f>
        <v>Every Kingdom Shock Wave</v>
      </c>
      <c r="D25" s="70" t="str">
        <f>Startovka!D25</f>
        <v>BOC</v>
      </c>
      <c r="E25" s="70" t="str">
        <f>Startovka!E25</f>
        <v>OB3</v>
      </c>
      <c r="F25" s="70" t="str">
        <f>Startovka!I3</f>
        <v>XV. Mistrovství BCCCZ v obedienci</v>
      </c>
      <c r="G25" s="70">
        <f t="shared" si="0"/>
        <v>1</v>
      </c>
      <c r="H25" s="74">
        <f>'24'!D28</f>
        <v>294</v>
      </c>
      <c r="I25" s="75" t="str">
        <f>'24'!D29</f>
        <v>Výborně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>
        <f t="shared" si="4"/>
        <v>294</v>
      </c>
      <c r="O25" s="41"/>
    </row>
    <row r="26" spans="1:15" x14ac:dyDescent="0.3">
      <c r="A26" s="70">
        <f>Startovka!A26</f>
        <v>25</v>
      </c>
      <c r="B26" s="70" t="str">
        <f>Startovka!B26</f>
        <v>Alexandra Křivohlavá</v>
      </c>
      <c r="C26" s="70" t="str">
        <f>Startovka!C26</f>
        <v>Arghala Imotz</v>
      </c>
      <c r="D26" s="70" t="str">
        <f>Startovka!D26</f>
        <v>BOC</v>
      </c>
      <c r="E26" s="70" t="str">
        <f>Startovka!E26</f>
        <v>OB3</v>
      </c>
      <c r="F26" s="70" t="str">
        <f>Startovka!I3</f>
        <v>XV. Mistrovství BCCCZ v obedienci</v>
      </c>
      <c r="G26" s="71">
        <f t="shared" si="0"/>
        <v>4</v>
      </c>
      <c r="H26" s="72">
        <f>'25'!D28</f>
        <v>240.5</v>
      </c>
      <c r="I26" s="75" t="str">
        <f>'25'!D29</f>
        <v>Velmi dobře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>
        <f t="shared" si="4"/>
        <v>240.5</v>
      </c>
      <c r="O26" s="41"/>
    </row>
    <row r="27" spans="1:15" x14ac:dyDescent="0.3">
      <c r="A27" s="70">
        <f>Startovka!A27</f>
        <v>26</v>
      </c>
      <c r="B27" s="70" t="str">
        <f>Startovka!B27</f>
        <v>Martina Zajptová</v>
      </c>
      <c r="C27" s="70" t="str">
        <f>Startovka!C27</f>
        <v>Faleiry Ballarat</v>
      </c>
      <c r="D27" s="70" t="str">
        <f>Startovka!D27</f>
        <v>BOC</v>
      </c>
      <c r="E27" s="70" t="str">
        <f>Startovka!E27</f>
        <v>OB3</v>
      </c>
      <c r="F27" s="70" t="str">
        <f>Startovka!I3</f>
        <v>XV. Mistrovství BCCCZ v obedienci</v>
      </c>
      <c r="G27" s="70">
        <f t="shared" si="0"/>
        <v>9</v>
      </c>
      <c r="H27" s="74">
        <f>'26'!D28</f>
        <v>212.5</v>
      </c>
      <c r="I27" s="75" t="str">
        <f>'26'!D29</f>
        <v>Dobře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>
        <f t="shared" si="4"/>
        <v>212.5</v>
      </c>
      <c r="O27" s="41"/>
    </row>
    <row r="28" spans="1:15" x14ac:dyDescent="0.3">
      <c r="A28" s="70">
        <f>Startovka!A28</f>
        <v>27</v>
      </c>
      <c r="B28" s="70" t="str">
        <f>Startovka!B28</f>
        <v>Barbara Kraus</v>
      </c>
      <c r="C28" s="70" t="str">
        <f>Startovka!C28</f>
        <v>X-Man Mystique Ultraviolet</v>
      </c>
      <c r="D28" s="70" t="str">
        <f>Startovka!D28</f>
        <v>BOC</v>
      </c>
      <c r="E28" s="70" t="str">
        <f>Startovka!E28</f>
        <v>OB3</v>
      </c>
      <c r="F28" s="70" t="str">
        <f>Startovka!I3</f>
        <v>XV. Mistrovství BCCCZ v obedienci</v>
      </c>
      <c r="G28" s="71">
        <f t="shared" si="0"/>
        <v>8</v>
      </c>
      <c r="H28" s="72">
        <f>'27'!D28</f>
        <v>221.5</v>
      </c>
      <c r="I28" s="75" t="str">
        <f>'27'!D29</f>
        <v>Dobře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>
        <f t="shared" si="4"/>
        <v>221.5</v>
      </c>
      <c r="O28" s="41"/>
    </row>
    <row r="29" spans="1:15" x14ac:dyDescent="0.3">
      <c r="A29" s="70">
        <f>Startovka!A29</f>
        <v>28</v>
      </c>
      <c r="B29" s="70" t="str">
        <f>Startovka!B29</f>
        <v>Kristýna Barošová</v>
      </c>
      <c r="C29" s="70" t="str">
        <f>Startovka!C29</f>
        <v>Mind The Dog Star</v>
      </c>
      <c r="D29" s="70" t="str">
        <f>Startovka!D29</f>
        <v>BOC</v>
      </c>
      <c r="E29" s="70" t="str">
        <f>Startovka!E29</f>
        <v>OB3</v>
      </c>
      <c r="F29" s="70" t="str">
        <f>Startovka!I3</f>
        <v>XV. Mistrovství BCCCZ v obedienci</v>
      </c>
      <c r="G29" s="70">
        <f t="shared" si="0"/>
        <v>3</v>
      </c>
      <c r="H29" s="74">
        <f>'28'!D28</f>
        <v>254.5</v>
      </c>
      <c r="I29" s="75" t="str">
        <f>'28'!D29</f>
        <v>Velmi dobře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>
        <f t="shared" si="4"/>
        <v>254.5</v>
      </c>
      <c r="O29" s="41"/>
    </row>
    <row r="30" spans="1:15" x14ac:dyDescent="0.3">
      <c r="A30" s="70">
        <f>Startovka!A30</f>
        <v>29</v>
      </c>
      <c r="B30" s="70" t="str">
        <f>Startovka!B30</f>
        <v>Jana Krátká</v>
      </c>
      <c r="C30" s="70" t="str">
        <f>Startovka!C30</f>
        <v>Aluca Esuatty</v>
      </c>
      <c r="D30" s="70" t="str">
        <f>Startovka!D30</f>
        <v>BOC</v>
      </c>
      <c r="E30" s="70" t="str">
        <f>Startovka!E30</f>
        <v>OB3</v>
      </c>
      <c r="F30" s="70" t="str">
        <f>Startovka!I3</f>
        <v>XV. Mistrovství BCCCZ v obedienci</v>
      </c>
      <c r="G30" s="71">
        <f t="shared" si="0"/>
        <v>2</v>
      </c>
      <c r="H30" s="72">
        <f>'29'!D28</f>
        <v>264.5</v>
      </c>
      <c r="I30" s="75" t="str">
        <f>'29'!D29</f>
        <v>Výborně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>
        <f t="shared" si="4"/>
        <v>264.5</v>
      </c>
      <c r="O30" s="41"/>
    </row>
    <row r="31" spans="1:15" x14ac:dyDescent="0.3">
      <c r="A31" s="70">
        <f>Startovka!A31</f>
        <v>30</v>
      </c>
      <c r="B31" s="70" t="str">
        <f>Startovka!B31</f>
        <v>Denisa Smíšková</v>
      </c>
      <c r="C31" s="70" t="str">
        <f>Startovka!C31</f>
        <v>Alrisha Satis Sumnium</v>
      </c>
      <c r="D31" s="70" t="str">
        <f>Startovka!D31</f>
        <v>BOC</v>
      </c>
      <c r="E31" s="70" t="str">
        <f>Startovka!E31</f>
        <v>OB3</v>
      </c>
      <c r="F31" s="70" t="str">
        <f>Startovka!I3</f>
        <v>XV. Mistrovství BCCCZ v obedienci</v>
      </c>
      <c r="G31" s="70">
        <f t="shared" si="0"/>
        <v>10</v>
      </c>
      <c r="H31" s="74">
        <f>'30'!D28</f>
        <v>206.5</v>
      </c>
      <c r="I31" s="75" t="str">
        <f>'30'!D29</f>
        <v>Dobře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>
        <f t="shared" si="4"/>
        <v>206.5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XV. Mistrovství BCCCZ v obedienci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XV. Mistrovství BCCCZ v obedienci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XV. Mistrovství BCCCZ v obedienci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XV. Mistrovství BCCCZ v obedienci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XV. Mistrovství BCCCZ v obedienci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XV. Mistrovství BCCCZ v obedienci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XV. Mistrovství BCCCZ v obedienci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XV. Mistrovství BCCCZ v obedienci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XV. Mistrovství BCCCZ v obedienci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XV. Mistrovství BCCCZ v obedienci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XV. Mistrovství BCCCZ v obedienci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XV. Mistrovství BCCCZ v obedienci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XV. Mistrovství BCCCZ v obedienci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XV. Mistrovství BCCCZ v obedienci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XV. Mistrovství BCCCZ v obedienci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XV. Mistrovství BCCCZ v obedienci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XV. Mistrovství BCCCZ v obedienci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XV. Mistrovství BCCCZ v obedienci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XV. Mistrovství BCCCZ v obedienci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XV. Mistrovství BCCCZ v obedienci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4" workbookViewId="0">
      <selection activeCell="D31" sqref="D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>Vilemína Kracíková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>Radka Kopecká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Hana Leisser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FinMitty BicFrey Ex Family Geluze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Startovka!A2</f>
        <v>1.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Vilemína Kracíková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>
        <v>7</v>
      </c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28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8.5</v>
      </c>
      <c r="E21" s="61">
        <v>8.5</v>
      </c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34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6.5</v>
      </c>
      <c r="E22" s="61">
        <v>6.5</v>
      </c>
      <c r="F22" s="62">
        <f>IF(C13="OB-Z",Cviky!C7,IF(C13="OB1",Cviky!G7,IF(C13="OB2",Cviky!K7,IF(C13="OB3",Cviky!O7," "))))</f>
        <v>4</v>
      </c>
      <c r="G22" s="63">
        <f>IF(E17="není",H22,I22)</f>
        <v>26</v>
      </c>
      <c r="H22" s="64">
        <f t="shared" si="0"/>
        <v>26</v>
      </c>
      <c r="I22" s="64">
        <f t="shared" si="1"/>
        <v>26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9.5</v>
      </c>
      <c r="E24" s="61">
        <v>9.5</v>
      </c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38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>
        <v>9</v>
      </c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36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9.5</v>
      </c>
      <c r="E26" s="61">
        <v>10</v>
      </c>
      <c r="F26" s="62">
        <f>IF(C13="OB-Z",Cviky!C11,IF(C13="OB1",Cviky!G11,IF(C13="OB2",Cviky!K11,IF(C13="OB3",Cviky!O11," "))))</f>
        <v>2</v>
      </c>
      <c r="G26" s="63">
        <f>IF(E17="není",H26,I26)</f>
        <v>19.5</v>
      </c>
      <c r="H26" s="64">
        <f t="shared" si="0"/>
        <v>19</v>
      </c>
      <c r="I26" s="64">
        <f t="shared" si="1"/>
        <v>19.5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237</v>
      </c>
      <c r="E28" s="101"/>
      <c r="F28" s="101"/>
      <c r="G28" s="101"/>
      <c r="H28" s="64">
        <f>SUM(G18:G27)</f>
        <v>237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14" workbookViewId="0">
      <selection activeCell="E25" sqref="E25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>Vilemína Kracíková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>Radka Kopecká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Michaela Míčová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Geraldt Blue Dabbeeco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Vilemína Kracíková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10</v>
      </c>
      <c r="E19" s="61">
        <v>10</v>
      </c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30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>
        <v>8</v>
      </c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32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>
        <v>9</v>
      </c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36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</v>
      </c>
      <c r="E22" s="61">
        <v>7</v>
      </c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28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5</v>
      </c>
      <c r="E23" s="61">
        <v>5</v>
      </c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</v>
      </c>
      <c r="E24" s="61">
        <v>9</v>
      </c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36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>
        <v>9</v>
      </c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36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>
        <v>10</v>
      </c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20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268</v>
      </c>
      <c r="E28" s="101"/>
      <c r="F28" s="101"/>
      <c r="G28" s="101"/>
      <c r="H28" s="64">
        <f>SUM(G18:G27)</f>
        <v>268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4" workbookViewId="0">
      <selection activeCell="H23" sqref="H23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>Vilemína Kracíková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>Radka Kopecká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Renata Jandová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>Amazing Animal Podještědská smečka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Výsledky!G4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Vilemína Kracíková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>
        <v>9</v>
      </c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27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9.5</v>
      </c>
      <c r="E19" s="61">
        <v>9.5</v>
      </c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28.5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>
        <v>8.5</v>
      </c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34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>
        <v>9</v>
      </c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36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6</v>
      </c>
      <c r="E22" s="61">
        <v>6</v>
      </c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24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</v>
      </c>
      <c r="E24" s="61">
        <v>8</v>
      </c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32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8</v>
      </c>
      <c r="E25" s="61">
        <v>8</v>
      </c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32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8.5</v>
      </c>
      <c r="E26" s="61">
        <v>10</v>
      </c>
      <c r="F26" s="62">
        <f>IF(C13="OB-Z",Cviky!C11,IF(C13="OB1",Cviky!G11,IF(C13="OB2",Cviky!K11,IF(C13="OB3",Cviky!O11," "))))</f>
        <v>2</v>
      </c>
      <c r="G26" s="63">
        <f>IF(E17="není",H26,I26)</f>
        <v>18.5</v>
      </c>
      <c r="H26" s="64">
        <f t="shared" si="0"/>
        <v>17</v>
      </c>
      <c r="I26" s="64">
        <f t="shared" si="1"/>
        <v>18.5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232</v>
      </c>
      <c r="E28" s="101"/>
      <c r="F28" s="101"/>
      <c r="G28" s="101"/>
      <c r="H28" s="64">
        <f>SUM(G18:G27)</f>
        <v>232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4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>Vilemína Kracíková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>Radka Kopecká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Jitka Štichauerová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Henri Hola-Hopa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Vilemína Kracíková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>
        <v>0</v>
      </c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6</v>
      </c>
      <c r="E20" s="61">
        <v>6</v>
      </c>
      <c r="F20" s="62">
        <f>IF(C13="OB-Z",Cviky!C5,IF(C13="OB1",Cviky!G5,IF(C13="OB2",Cviky!K5,IF(C13="OB3",Cviky!O5," "))))</f>
        <v>4</v>
      </c>
      <c r="G20" s="63">
        <f>IF(E17="není",H20,I20)</f>
        <v>24</v>
      </c>
      <c r="H20" s="64">
        <f t="shared" si="0"/>
        <v>24</v>
      </c>
      <c r="I20" s="64">
        <f t="shared" si="1"/>
        <v>24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>
        <v>9</v>
      </c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36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</v>
      </c>
      <c r="E22" s="61">
        <v>7</v>
      </c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28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8.5</v>
      </c>
      <c r="E23" s="61">
        <v>8.5</v>
      </c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34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10</v>
      </c>
      <c r="E24" s="61">
        <v>10</v>
      </c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40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8</v>
      </c>
      <c r="E25" s="61">
        <v>8</v>
      </c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32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>
        <v>8</v>
      </c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16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235.5</v>
      </c>
      <c r="E28" s="101"/>
      <c r="F28" s="101"/>
      <c r="G28" s="101"/>
      <c r="H28" s="64">
        <f>SUM(G18:G27)</f>
        <v>235.5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18" workbookViewId="0">
      <selection activeCell="E27" sqref="E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>Vilemína Kracíková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>Radka Kopecká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>Katarzyna Darmoros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>Majesty Aria Ultraviolet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Vilemína Kracíková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7.5</v>
      </c>
      <c r="E19" s="61">
        <v>7.5</v>
      </c>
      <c r="F19" s="62">
        <f>IF(C13="OB-Z",Cviky!C4,IF(C13="OB1",Cviky!G4,IF(C13="OB2",Cviky!K4,IF(C13="OB3",Cviky!O4," "))))</f>
        <v>3</v>
      </c>
      <c r="G19" s="63">
        <f>IF(E17="není",H19,I19)</f>
        <v>22.5</v>
      </c>
      <c r="H19" s="64">
        <f t="shared" si="0"/>
        <v>22.5</v>
      </c>
      <c r="I19" s="64">
        <f t="shared" si="1"/>
        <v>22.5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5.5</v>
      </c>
      <c r="E20" s="61">
        <v>5.5</v>
      </c>
      <c r="F20" s="62">
        <f>IF(C13="OB-Z",Cviky!C5,IF(C13="OB1",Cviky!G5,IF(C13="OB2",Cviky!K5,IF(C13="OB3",Cviky!O5," "))))</f>
        <v>4</v>
      </c>
      <c r="G20" s="63">
        <f>IF(E17="není",H20,I20)</f>
        <v>22</v>
      </c>
      <c r="H20" s="64">
        <f t="shared" si="0"/>
        <v>22</v>
      </c>
      <c r="I20" s="64">
        <f t="shared" si="1"/>
        <v>22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>
        <v>9</v>
      </c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36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>
        <v>8</v>
      </c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32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8.5</v>
      </c>
      <c r="E23" s="61">
        <v>8.5</v>
      </c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34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10</v>
      </c>
      <c r="E24" s="61">
        <v>10</v>
      </c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40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>
        <v>9</v>
      </c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36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>
        <v>8</v>
      </c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20</v>
      </c>
      <c r="I26" s="64">
        <f t="shared" si="1"/>
        <v>18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270.5</v>
      </c>
      <c r="E28" s="101"/>
      <c r="F28" s="101"/>
      <c r="G28" s="101"/>
      <c r="H28" s="64">
        <f>SUM(G18:G27)</f>
        <v>270.5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6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>Vilemína Kracíková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>Radka Kopecká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Ladislava Richterová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>Chérie Christiana Hola-Hopa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Vilemína Kracíková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9.5</v>
      </c>
      <c r="E19" s="61">
        <v>9.5</v>
      </c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28.5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7.5</v>
      </c>
      <c r="E20" s="61">
        <v>7.5</v>
      </c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30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>
        <v>9</v>
      </c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36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>
        <v>8</v>
      </c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32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7</v>
      </c>
      <c r="E24" s="61">
        <v>7</v>
      </c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28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>
        <v>9</v>
      </c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36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>
        <v>10</v>
      </c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18</v>
      </c>
      <c r="I26" s="64">
        <f t="shared" si="1"/>
        <v>19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239.5</v>
      </c>
      <c r="E28" s="101"/>
      <c r="F28" s="101"/>
      <c r="G28" s="101"/>
      <c r="H28" s="64">
        <f>SUM(G18:G27)</f>
        <v>239.5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6" workbookViewId="0">
      <selection activeCell="C31" sqref="C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>Vilemína Kracíková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>Radka Kopecká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Startovka!B8</f>
        <v>Jana Vyžďurová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Startovka!C8</f>
        <v>Happines Black Dabbeeco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Startovka!D8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Startovka!E8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Výsledky!G8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Vilemína Kracíková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>
        <v>0</v>
      </c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>
        <v>8.5</v>
      </c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34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6.5</v>
      </c>
      <c r="E21" s="61">
        <v>6.5</v>
      </c>
      <c r="F21" s="62">
        <f>IF(C13="OB-Z",Cviky!C6,IF(C13="OB1",Cviky!G6,IF(C13="OB2",Cviky!K6,IF(C13="OB3",Cviky!O6," "))))</f>
        <v>4</v>
      </c>
      <c r="G21" s="63">
        <f>IF(E17="není",H21,I21)</f>
        <v>26</v>
      </c>
      <c r="H21" s="64">
        <f t="shared" si="0"/>
        <v>26</v>
      </c>
      <c r="I21" s="64">
        <f t="shared" si="1"/>
        <v>26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6.5</v>
      </c>
      <c r="E22" s="61">
        <v>6.5</v>
      </c>
      <c r="F22" s="62">
        <f>IF(C13="OB-Z",Cviky!C7,IF(C13="OB1",Cviky!G7,IF(C13="OB2",Cviky!K7,IF(C13="OB3",Cviky!O7," "))))</f>
        <v>4</v>
      </c>
      <c r="G22" s="63">
        <f>IF(E17="není",H22,I22)</f>
        <v>26</v>
      </c>
      <c r="H22" s="64">
        <f t="shared" si="0"/>
        <v>26</v>
      </c>
      <c r="I22" s="64">
        <f t="shared" si="1"/>
        <v>26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9.5</v>
      </c>
      <c r="E23" s="61">
        <v>9.5</v>
      </c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38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0</v>
      </c>
      <c r="E24" s="61">
        <v>0</v>
      </c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>
        <v>9</v>
      </c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36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>
        <v>10</v>
      </c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18</v>
      </c>
      <c r="I26" s="64">
        <f t="shared" si="1"/>
        <v>19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204.5</v>
      </c>
      <c r="E28" s="101"/>
      <c r="F28" s="101"/>
      <c r="G28" s="101"/>
      <c r="H28" s="64">
        <f>SUM(G18:G27)</f>
        <v>204.5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4" workbookViewId="0">
      <selection activeCell="I23" sqref="I23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Startovka!B9</f>
        <v>Petra Pekárková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Startovka!C9</f>
        <v>Corvin Reesheja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Startovka!D9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Startovka!E9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Výsledky!G9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>
        <v>7.5</v>
      </c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22.5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</v>
      </c>
      <c r="E19" s="61">
        <v>9</v>
      </c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27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>
        <v>8</v>
      </c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32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9.5</v>
      </c>
      <c r="E21" s="61">
        <v>9.5</v>
      </c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28.5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5.5</v>
      </c>
      <c r="E22" s="61">
        <v>5.5</v>
      </c>
      <c r="F22" s="62">
        <f>IF(C13="OB-Z",Cviky!C7,IF(C13="OB1",Cviky!G7,IF(C13="OB2",Cviky!K7,IF(C13="OB3",Cviky!O7," "))))</f>
        <v>3</v>
      </c>
      <c r="G22" s="63">
        <f>IF(E17="není",H22,I22)</f>
        <v>16.5</v>
      </c>
      <c r="H22" s="64">
        <f t="shared" si="0"/>
        <v>16.5</v>
      </c>
      <c r="I22" s="64">
        <f t="shared" si="1"/>
        <v>16.5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9</v>
      </c>
      <c r="E24" s="61">
        <v>9</v>
      </c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27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8</v>
      </c>
      <c r="E26" s="61">
        <v>8</v>
      </c>
      <c r="F26" s="62">
        <f>IF(C13="OB-Z",Cviky!C11,IF(C13="OB1",Cviky!G11,IF(C13="OB2",Cviky!K11,IF(C13="OB3",Cviky!O11," "))))</f>
        <v>4</v>
      </c>
      <c r="G26" s="63">
        <f>IF(E17="není",H26,I26)</f>
        <v>32</v>
      </c>
      <c r="H26" s="64">
        <f t="shared" si="0"/>
        <v>32</v>
      </c>
      <c r="I26" s="64">
        <f t="shared" si="1"/>
        <v>32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>
        <v>7</v>
      </c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16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203.5</v>
      </c>
      <c r="E28" s="101"/>
      <c r="F28" s="101"/>
      <c r="G28" s="101"/>
      <c r="H28" s="64">
        <f>SUM(G18:G27)</f>
        <v>203.5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14" workbookViewId="0">
      <selection activeCell="H23" sqref="H23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Startovka!B10</f>
        <v>Alena Smolíková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Startovka!C10</f>
        <v>Freestyle Fox Royal Fellow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Startovka!D10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Startovka!E10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Výsledky!G10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>
        <v>9</v>
      </c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27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9.5</v>
      </c>
      <c r="E19" s="61">
        <v>9.5</v>
      </c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28.5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>
        <v>9</v>
      </c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36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10</v>
      </c>
      <c r="E21" s="61">
        <v>10</v>
      </c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30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6</v>
      </c>
      <c r="E22" s="61">
        <v>6</v>
      </c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18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9.5</v>
      </c>
      <c r="E23" s="61">
        <v>9.5</v>
      </c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38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7</v>
      </c>
      <c r="E25" s="61">
        <v>7</v>
      </c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21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6.5</v>
      </c>
      <c r="E26" s="61">
        <v>6.5</v>
      </c>
      <c r="F26" s="62">
        <f>IF(C13="OB-Z",Cviky!C11,IF(C13="OB1",Cviky!G11,IF(C13="OB2",Cviky!K11,IF(C13="OB3",Cviky!O11," "))))</f>
        <v>4</v>
      </c>
      <c r="G26" s="63">
        <f>IF(E17="není",H26,I26)</f>
        <v>26</v>
      </c>
      <c r="H26" s="64">
        <f t="shared" si="0"/>
        <v>26</v>
      </c>
      <c r="I26" s="64">
        <f t="shared" si="1"/>
        <v>26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19</v>
      </c>
      <c r="I27" s="64">
        <f t="shared" si="1"/>
        <v>19.5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267.5</v>
      </c>
      <c r="E28" s="101"/>
      <c r="F28" s="101"/>
      <c r="G28" s="101"/>
      <c r="H28" s="64">
        <f>SUM(G18:G27)</f>
        <v>267.5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4" workbookViewId="0">
      <selection activeCell="I24" sqref="I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Startovka!B11</f>
        <v>Anežka Rybová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Startovka!C11</f>
        <v>Interforce Springsteen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Startovka!D11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10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Startovka!E11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Výsledky!G11</f>
        <v>9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6.5</v>
      </c>
      <c r="E18" s="61">
        <v>6.5</v>
      </c>
      <c r="F18" s="62">
        <f>IF(C13="OB-Z",Cviky!C3,IF(C13="OB1",Cviky!G3,IF(C13="OB2",Cviky!K3,IF(C13="OB3",Cviky!O3," "))))</f>
        <v>3</v>
      </c>
      <c r="G18" s="63">
        <f>IF(E17="není",H18,I18)</f>
        <v>19.5</v>
      </c>
      <c r="H18" s="64">
        <f t="shared" ref="H18:H27" si="0">SUM(D18*F18)</f>
        <v>19.5</v>
      </c>
      <c r="I18" s="64">
        <f t="shared" ref="I18:I27" si="1">SUM(((D18+E18)*F18)/2)</f>
        <v>19.5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>
        <v>0</v>
      </c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>
        <v>8</v>
      </c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32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8</v>
      </c>
      <c r="E21" s="61">
        <v>8</v>
      </c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24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5</v>
      </c>
      <c r="E22" s="61">
        <v>5</v>
      </c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8.5</v>
      </c>
      <c r="E23" s="61">
        <v>8.5</v>
      </c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34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5</v>
      </c>
      <c r="E25" s="61">
        <v>5</v>
      </c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8.5</v>
      </c>
      <c r="E27" s="61">
        <v>9.5</v>
      </c>
      <c r="F27" s="62">
        <f>IF(C13="OB-Z",Cviky!C12,IF(C13="OB1",Cviky!G12,IF(C13="OB2",Cviky!K12,IF(C13="OB3",Cviky!O12," "))))</f>
        <v>2</v>
      </c>
      <c r="G27" s="63">
        <f>IF(E17="není",H27,I27)</f>
        <v>17</v>
      </c>
      <c r="H27" s="64">
        <f t="shared" si="0"/>
        <v>17</v>
      </c>
      <c r="I27" s="64">
        <f t="shared" si="1"/>
        <v>18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180.5</v>
      </c>
      <c r="E28" s="101"/>
      <c r="F28" s="101"/>
      <c r="G28" s="101"/>
      <c r="H28" s="64">
        <f>SUM(G18:G27)</f>
        <v>180.5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4" workbookViewId="0">
      <selection activeCell="E32" sqref="E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Startovka!B12</f>
        <v>Anna Herminska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Startovka!C12</f>
        <v>Megara Ultraviolet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Startovka!D12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11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Startovka!E12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Výsledky!G12</f>
        <v>10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>
        <v>0</v>
      </c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9.5</v>
      </c>
      <c r="E19" s="61">
        <v>9.5</v>
      </c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28.5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0</v>
      </c>
      <c r="E20" s="61">
        <v>0</v>
      </c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6.5</v>
      </c>
      <c r="E21" s="61">
        <v>6.5</v>
      </c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19.5</v>
      </c>
      <c r="I21" s="64">
        <f t="shared" si="1"/>
        <v>19.5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0</v>
      </c>
      <c r="E22" s="61">
        <v>0</v>
      </c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6.5</v>
      </c>
      <c r="E23" s="61">
        <v>6.5</v>
      </c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26</v>
      </c>
      <c r="I23" s="64">
        <f t="shared" si="1"/>
        <v>26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8</v>
      </c>
      <c r="E26" s="61">
        <v>8</v>
      </c>
      <c r="F26" s="62">
        <f>IF(C13="OB-Z",Cviky!C11,IF(C13="OB1",Cviky!G11,IF(C13="OB2",Cviky!K11,IF(C13="OB3",Cviky!O11," "))))</f>
        <v>4</v>
      </c>
      <c r="G26" s="63">
        <f>IF(E17="není",H26,I26)</f>
        <v>32</v>
      </c>
      <c r="H26" s="64">
        <f t="shared" si="0"/>
        <v>32</v>
      </c>
      <c r="I26" s="64">
        <f t="shared" si="1"/>
        <v>32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>
        <v>7</v>
      </c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15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146</v>
      </c>
      <c r="E28" s="101"/>
      <c r="F28" s="101"/>
      <c r="G28" s="101"/>
      <c r="H28" s="64">
        <f>SUM(G18:G27)</f>
        <v>146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4" workbookViewId="0">
      <selection activeCell="I12" sqref="I1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Startovka!B13</f>
        <v xml:space="preserve">Markéta Šrámková 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Startovka!C13</f>
        <v>Dorian Hola-Hopa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Startovka!D13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12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Startovka!E13</f>
        <v>OB2</v>
      </c>
      <c r="D13" s="100" t="s">
        <v>64</v>
      </c>
      <c r="E13" s="100"/>
      <c r="F13" s="100"/>
      <c r="G13" s="51" t="s">
        <v>45</v>
      </c>
    </row>
    <row r="14" spans="1:11" ht="20.100000000000001" customHeight="1" x14ac:dyDescent="0.3">
      <c r="A14" s="95" t="s">
        <v>65</v>
      </c>
      <c r="B14" s="95"/>
      <c r="C14" s="48">
        <f>Výsledky!G13</f>
        <v>11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/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 t="str">
        <f>IF(G13="ano","0",IF(G14="ano",H28-20,SUM(G18:G27)))</f>
        <v>0</v>
      </c>
      <c r="E28" s="101"/>
      <c r="F28" s="101"/>
      <c r="G28" s="101"/>
      <c r="H28" s="64">
        <f>SUM(G18:G27)</f>
        <v>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Diskvalifikace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13" workbookViewId="0">
      <selection activeCell="D32" sqref="D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Startovka!B14</f>
        <v>Eva Jarošová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Startovka!C14</f>
        <v>Charming Fia Hola-Hopa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Startovka!D14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13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Startovka!E14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Výsledky!G14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>
        <v>7.5</v>
      </c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22.5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>
        <v>0</v>
      </c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6</v>
      </c>
      <c r="E20" s="61">
        <v>6</v>
      </c>
      <c r="F20" s="62">
        <f>IF(C13="OB-Z",Cviky!C5,IF(C13="OB1",Cviky!G5,IF(C13="OB2",Cviky!K5,IF(C13="OB3",Cviky!O5," "))))</f>
        <v>4</v>
      </c>
      <c r="G20" s="63">
        <f>IF(E17="není",H20,I20)</f>
        <v>24</v>
      </c>
      <c r="H20" s="64">
        <f t="shared" si="0"/>
        <v>24</v>
      </c>
      <c r="I20" s="64">
        <f t="shared" si="1"/>
        <v>24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6</v>
      </c>
      <c r="E21" s="61">
        <v>6</v>
      </c>
      <c r="F21" s="62">
        <f>IF(C13="OB-Z",Cviky!C6,IF(C13="OB1",Cviky!G6,IF(C13="OB2",Cviky!K6,IF(C13="OB3",Cviky!O6," "))))</f>
        <v>3</v>
      </c>
      <c r="G21" s="63">
        <f>IF(E17="není",H21,I21)</f>
        <v>18</v>
      </c>
      <c r="H21" s="64">
        <f t="shared" si="0"/>
        <v>18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9.5</v>
      </c>
      <c r="E22" s="61">
        <v>9.5</v>
      </c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28.5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8</v>
      </c>
      <c r="E23" s="61">
        <v>8</v>
      </c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32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7.5</v>
      </c>
      <c r="E24" s="61">
        <v>7.5</v>
      </c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22.5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5</v>
      </c>
      <c r="E26" s="61">
        <v>5</v>
      </c>
      <c r="F26" s="62">
        <f>IF(C13="OB-Z",Cviky!C11,IF(C13="OB1",Cviky!G11,IF(C13="OB2",Cviky!K11,IF(C13="OB3",Cviky!O11," "))))</f>
        <v>4</v>
      </c>
      <c r="G26" s="63">
        <f>IF(E17="není",H26,I26)</f>
        <v>20</v>
      </c>
      <c r="H26" s="64">
        <f t="shared" si="0"/>
        <v>20</v>
      </c>
      <c r="I26" s="64">
        <f t="shared" si="1"/>
        <v>20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19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185.5</v>
      </c>
      <c r="E28" s="101"/>
      <c r="F28" s="101"/>
      <c r="G28" s="101"/>
      <c r="H28" s="64">
        <f>SUM(G18:G27)</f>
        <v>185.5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6" workbookViewId="0">
      <selection activeCell="J30" sqref="J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Startovka!B15</f>
        <v>Barbara Kraus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Startovka!C15</f>
        <v>X-Star Xoda Mystique Star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Startovka!D15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14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Startovka!E15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Výsledky!G15</f>
        <v>8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>
        <v>7.5</v>
      </c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22.5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</v>
      </c>
      <c r="E19" s="61">
        <v>9</v>
      </c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27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6.5</v>
      </c>
      <c r="E20" s="61">
        <v>6.5</v>
      </c>
      <c r="F20" s="62">
        <f>IF(C13="OB-Z",Cviky!C5,IF(C13="OB1",Cviky!G5,IF(C13="OB2",Cviky!K5,IF(C13="OB3",Cviky!O5," "))))</f>
        <v>4</v>
      </c>
      <c r="G20" s="63">
        <f>IF(E17="není",H20,I20)</f>
        <v>26</v>
      </c>
      <c r="H20" s="64">
        <f t="shared" si="0"/>
        <v>26</v>
      </c>
      <c r="I20" s="64">
        <f t="shared" si="1"/>
        <v>26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7.5</v>
      </c>
      <c r="E21" s="61">
        <v>7.5</v>
      </c>
      <c r="F21" s="62">
        <f>IF(C13="OB-Z",Cviky!C6,IF(C13="OB1",Cviky!G6,IF(C13="OB2",Cviky!K6,IF(C13="OB3",Cviky!O6," "))))</f>
        <v>3</v>
      </c>
      <c r="G21" s="63">
        <f>IF(E17="není",H21,I21)</f>
        <v>22.5</v>
      </c>
      <c r="H21" s="64">
        <f t="shared" si="0"/>
        <v>22.5</v>
      </c>
      <c r="I21" s="64">
        <f t="shared" si="1"/>
        <v>22.5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5.5</v>
      </c>
      <c r="E22" s="61">
        <v>5.5</v>
      </c>
      <c r="F22" s="62">
        <f>IF(C13="OB-Z",Cviky!C7,IF(C13="OB1",Cviky!G7,IF(C13="OB2",Cviky!K7,IF(C13="OB3",Cviky!O7," "))))</f>
        <v>3</v>
      </c>
      <c r="G22" s="63">
        <f>IF(E17="není",H22,I22)</f>
        <v>16.5</v>
      </c>
      <c r="H22" s="64">
        <f t="shared" si="0"/>
        <v>16.5</v>
      </c>
      <c r="I22" s="64">
        <f t="shared" si="1"/>
        <v>16.5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9</v>
      </c>
      <c r="E25" s="61">
        <v>9</v>
      </c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27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>
        <v>9.5</v>
      </c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19</v>
      </c>
      <c r="I27" s="64">
        <f t="shared" si="1"/>
        <v>19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184.5</v>
      </c>
      <c r="E28" s="101"/>
      <c r="F28" s="101"/>
      <c r="G28" s="101"/>
      <c r="H28" s="64">
        <f>SUM(G18:G27)</f>
        <v>184.5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16" workbookViewId="0">
      <selection activeCell="H20" sqref="H2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Startovka!B16</f>
        <v>Kateřina Plháková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Startovka!C16</f>
        <v>Cinna Esuatty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Startovka!D16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15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Startovka!E16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Výsledky!G16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</v>
      </c>
      <c r="E18" s="61">
        <v>8</v>
      </c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24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>
        <v>0</v>
      </c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>
        <v>7</v>
      </c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28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7</v>
      </c>
      <c r="E21" s="61">
        <v>7</v>
      </c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21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0</v>
      </c>
      <c r="E22" s="61">
        <v>0</v>
      </c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9.5</v>
      </c>
      <c r="E23" s="61">
        <v>9.5</v>
      </c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38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9</v>
      </c>
      <c r="E24" s="61">
        <v>9</v>
      </c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27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9.5</v>
      </c>
      <c r="E25" s="61">
        <v>9.5</v>
      </c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28.5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9</v>
      </c>
      <c r="E26" s="61">
        <v>9</v>
      </c>
      <c r="F26" s="62">
        <f>IF(C13="OB-Z",Cviky!C11,IF(C13="OB1",Cviky!G11,IF(C13="OB2",Cviky!K11,IF(C13="OB3",Cviky!O11," "))))</f>
        <v>4</v>
      </c>
      <c r="G26" s="63">
        <f>IF(E17="není",H26,I26)</f>
        <v>36</v>
      </c>
      <c r="H26" s="64">
        <f t="shared" si="0"/>
        <v>36</v>
      </c>
      <c r="I26" s="64">
        <f t="shared" si="1"/>
        <v>36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20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222.5</v>
      </c>
      <c r="E28" s="101"/>
      <c r="F28" s="101"/>
      <c r="G28" s="101"/>
      <c r="H28" s="64">
        <f>SUM(G18:G27)</f>
        <v>222.5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4" workbookViewId="0">
      <selection activeCell="I18" sqref="I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Startovka!B17</f>
        <v>Klaudyna Malcynska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Startovka!C17</f>
        <v>A Dream come True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Startovka!D17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16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Startovka!E17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Výsledky!G17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>
        <v>9</v>
      </c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27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>
        <v>0</v>
      </c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6.5</v>
      </c>
      <c r="E20" s="61">
        <v>6.5</v>
      </c>
      <c r="F20" s="62">
        <f>IF(C13="OB-Z",Cviky!C5,IF(C13="OB1",Cviky!G5,IF(C13="OB2",Cviky!K5,IF(C13="OB3",Cviky!O5," "))))</f>
        <v>4</v>
      </c>
      <c r="G20" s="63">
        <f>IF(E17="není",H20,I20)</f>
        <v>26</v>
      </c>
      <c r="H20" s="64">
        <f t="shared" si="0"/>
        <v>26</v>
      </c>
      <c r="I20" s="64">
        <f t="shared" si="1"/>
        <v>26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8.5</v>
      </c>
      <c r="E21" s="61">
        <v>8.5</v>
      </c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25.5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8</v>
      </c>
      <c r="E22" s="61">
        <v>8</v>
      </c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24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9.5</v>
      </c>
      <c r="E25" s="61">
        <v>9.5</v>
      </c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28.5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5</v>
      </c>
      <c r="E26" s="61">
        <v>5</v>
      </c>
      <c r="F26" s="62">
        <f>IF(C13="OB-Z",Cviky!C11,IF(C13="OB1",Cviky!G11,IF(C13="OB2",Cviky!K11,IF(C13="OB3",Cviky!O11," "))))</f>
        <v>4</v>
      </c>
      <c r="G26" s="63">
        <f>IF(E17="není",H26,I26)</f>
        <v>20</v>
      </c>
      <c r="H26" s="64">
        <f t="shared" si="0"/>
        <v>20</v>
      </c>
      <c r="I26" s="64">
        <f t="shared" si="1"/>
        <v>20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19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193</v>
      </c>
      <c r="E28" s="101"/>
      <c r="F28" s="101"/>
      <c r="G28" s="101"/>
      <c r="H28" s="64">
        <f>SUM(G18:G27)</f>
        <v>193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4" workbookViewId="0">
      <selection activeCell="D31" sqref="D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Startovka!B18</f>
        <v>Petra Němcová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Startovka!C18</f>
        <v>Dar Tarlet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Startovka!D18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17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Startovka!E18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Výsledky!G18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>
        <v>7.5</v>
      </c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22.5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6.5</v>
      </c>
      <c r="E20" s="61">
        <v>6.5</v>
      </c>
      <c r="F20" s="62">
        <f>IF(C13="OB-Z",Cviky!C5,IF(C13="OB1",Cviky!G5,IF(C13="OB2",Cviky!K5,IF(C13="OB3",Cviky!O5," "))))</f>
        <v>4</v>
      </c>
      <c r="G20" s="63">
        <f>IF(E17="není",H20,I20)</f>
        <v>26</v>
      </c>
      <c r="H20" s="64">
        <f t="shared" si="0"/>
        <v>26</v>
      </c>
      <c r="I20" s="64">
        <f t="shared" si="1"/>
        <v>26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8.5</v>
      </c>
      <c r="E21" s="61">
        <v>8.5</v>
      </c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25.5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5</v>
      </c>
      <c r="E22" s="61">
        <v>5</v>
      </c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10</v>
      </c>
      <c r="E23" s="61">
        <v>10</v>
      </c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40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8.5</v>
      </c>
      <c r="E24" s="61">
        <v>8.5</v>
      </c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25.5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9</v>
      </c>
      <c r="E25" s="61">
        <v>9</v>
      </c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27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0</v>
      </c>
      <c r="E26" s="61">
        <v>0</v>
      </c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>
        <v>9</v>
      </c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18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225</v>
      </c>
      <c r="E28" s="101"/>
      <c r="F28" s="101"/>
      <c r="G28" s="101"/>
      <c r="H28" s="64">
        <f>SUM(G18:G27)</f>
        <v>225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4" workbookViewId="0">
      <selection activeCell="H18" sqref="H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Startovka!B19</f>
        <v>Petra Sedláčková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Startovka!C19</f>
        <v>Cippy Esuatty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Startovka!D19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18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Startovka!E19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Výsledky!G19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>
        <v>7.5</v>
      </c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22.5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5</v>
      </c>
      <c r="E20" s="61">
        <v>5</v>
      </c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20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9.5</v>
      </c>
      <c r="E21" s="61">
        <v>9.5</v>
      </c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28.5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6</v>
      </c>
      <c r="E22" s="61">
        <v>6</v>
      </c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18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0</v>
      </c>
      <c r="E23" s="61">
        <v>0</v>
      </c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>
        <v>8.5</v>
      </c>
      <c r="E24" s="61">
        <v>8.5</v>
      </c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25.5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7.5</v>
      </c>
      <c r="E25" s="61">
        <v>7.5</v>
      </c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22.5</v>
      </c>
      <c r="I25" s="64">
        <f t="shared" si="1"/>
        <v>22.5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9</v>
      </c>
      <c r="E26" s="61">
        <v>9</v>
      </c>
      <c r="F26" s="62">
        <f>IF(C13="OB-Z",Cviky!C11,IF(C13="OB1",Cviky!G11,IF(C13="OB2",Cviky!K11,IF(C13="OB3",Cviky!O11," "))))</f>
        <v>4</v>
      </c>
      <c r="G26" s="63">
        <f>IF(E17="není",H26,I26)</f>
        <v>36</v>
      </c>
      <c r="H26" s="64">
        <f t="shared" si="0"/>
        <v>36</v>
      </c>
      <c r="I26" s="64">
        <f t="shared" si="1"/>
        <v>36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19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216.5</v>
      </c>
      <c r="E28" s="101"/>
      <c r="F28" s="101"/>
      <c r="G28" s="101"/>
      <c r="H28" s="64">
        <f>SUM(G18:G27)</f>
        <v>216.5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7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Startovka!B20</f>
        <v>Petra Němcová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Startovka!C20</f>
        <v>Latif the Guardians of Albion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Startovka!D20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19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Startovka!E20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Výsledky!G20</f>
        <v>11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 se zastavením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/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0</v>
      </c>
      <c r="E28" s="101"/>
      <c r="F28" s="101"/>
      <c r="G28" s="101"/>
      <c r="H28" s="64">
        <f>SUM(G18:G27)</f>
        <v>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7" workbookViewId="0">
      <selection activeCell="I29" sqref="I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Startovka!B21</f>
        <v>Julia Bukovinská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Startovka!C21</f>
        <v>Ackey Reesheja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Startovka!D21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20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Startovka!E21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Výsledky!G21</f>
        <v>6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6.5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13</v>
      </c>
      <c r="H19" s="64">
        <f t="shared" si="0"/>
        <v>13</v>
      </c>
      <c r="I19" s="64">
        <f t="shared" si="1"/>
        <v>6.5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7.5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22.5</v>
      </c>
      <c r="H26" s="64">
        <f t="shared" si="0"/>
        <v>22.5</v>
      </c>
      <c r="I26" s="64">
        <f t="shared" si="1"/>
        <v>11.25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9.5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38</v>
      </c>
      <c r="H27" s="64">
        <f t="shared" si="0"/>
        <v>38</v>
      </c>
      <c r="I27" s="64">
        <f t="shared" si="1"/>
        <v>19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230</v>
      </c>
      <c r="E28" s="101"/>
      <c r="F28" s="101"/>
      <c r="G28" s="101"/>
      <c r="H28" s="64">
        <f>SUM(G18:G27)</f>
        <v>230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7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Startovka!B22</f>
        <v>Michaela Míčová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Startovka!C22</f>
        <v>Acey Ducey Zip Zap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Startovka!D22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21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Startovka!E22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Výsledky!G22</f>
        <v>7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229</v>
      </c>
      <c r="E28" s="101"/>
      <c r="F28" s="101"/>
      <c r="G28" s="101"/>
      <c r="H28" s="64">
        <f>SUM(G18:G27)</f>
        <v>229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14" workbookViewId="0">
      <selection activeCell="J23" sqref="J23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Startovka!B23</f>
        <v>Anna Musilová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Startovka!C23</f>
        <v>Never Never Land U´Angela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Startovka!D23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22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Startovka!E23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Výsledky!G23</f>
        <v>5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16</v>
      </c>
      <c r="H19" s="64">
        <f t="shared" si="0"/>
        <v>16</v>
      </c>
      <c r="I19" s="64">
        <f t="shared" si="1"/>
        <v>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6.5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26</v>
      </c>
      <c r="H21" s="64">
        <f t="shared" si="0"/>
        <v>26</v>
      </c>
      <c r="I21" s="64">
        <f t="shared" si="1"/>
        <v>13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6.5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26</v>
      </c>
      <c r="I23" s="64">
        <f t="shared" si="1"/>
        <v>13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233.5</v>
      </c>
      <c r="E28" s="101"/>
      <c r="F28" s="101"/>
      <c r="G28" s="101"/>
      <c r="H28" s="64">
        <f>SUM(G18:G27)</f>
        <v>233.5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16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Startovka!B24</f>
        <v>Anna Herminska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Startovka!C24</f>
        <v>Mind The Dog Focus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Startovka!D24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23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Startovka!E24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Výsledky!G24</f>
        <v>11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8.5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17</v>
      </c>
      <c r="H19" s="64">
        <f t="shared" si="0"/>
        <v>17</v>
      </c>
      <c r="I19" s="64">
        <f t="shared" si="1"/>
        <v>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6.5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9.75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0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91.5</v>
      </c>
      <c r="E28" s="101"/>
      <c r="F28" s="101"/>
      <c r="G28" s="101"/>
      <c r="H28" s="64">
        <f>SUM(G18:G27)</f>
        <v>91.5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Startovka!B25</f>
        <v>Ivana Šimůnková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Startovka!C25</f>
        <v>Every Kingdom Shock Wave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Startovka!D25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24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Startovka!E25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Výsledky!G25</f>
        <v>1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9.5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19</v>
      </c>
      <c r="H19" s="64">
        <f t="shared" si="0"/>
        <v>19</v>
      </c>
      <c r="I19" s="64">
        <f t="shared" si="1"/>
        <v>9.5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9.5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28.5</v>
      </c>
      <c r="H24" s="64">
        <f t="shared" si="0"/>
        <v>28.5</v>
      </c>
      <c r="I24" s="64">
        <f t="shared" si="1"/>
        <v>14.25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9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36</v>
      </c>
      <c r="H27" s="64">
        <f t="shared" si="0"/>
        <v>36</v>
      </c>
      <c r="I27" s="64">
        <f t="shared" si="1"/>
        <v>18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294</v>
      </c>
      <c r="E28" s="101"/>
      <c r="F28" s="101"/>
      <c r="G28" s="101"/>
      <c r="H28" s="64">
        <f>SUM(G18:G27)</f>
        <v>294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6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Startovka!B26</f>
        <v>Alexandra Křivohlavá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Startovka!C26</f>
        <v>Arghala Imotz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Startovka!D26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25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Startovka!E26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Výsledky!G26</f>
        <v>4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7.5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240.5</v>
      </c>
      <c r="E28" s="101"/>
      <c r="F28" s="101"/>
      <c r="G28" s="101"/>
      <c r="H28" s="64">
        <f>SUM(G18:G27)</f>
        <v>240.5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5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Startovka!B27</f>
        <v>Martina Zajptová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Startovka!C27</f>
        <v>Faleiry Ballarat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Startovka!D27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26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Startovka!E27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Výsledky!G27</f>
        <v>9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9.5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19</v>
      </c>
      <c r="H19" s="64">
        <f t="shared" si="0"/>
        <v>19</v>
      </c>
      <c r="I19" s="64">
        <f t="shared" si="1"/>
        <v>9.5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6.5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19.5</v>
      </c>
      <c r="H24" s="64">
        <f t="shared" si="0"/>
        <v>19.5</v>
      </c>
      <c r="I24" s="64">
        <f t="shared" si="1"/>
        <v>9.75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26</v>
      </c>
      <c r="H25" s="64">
        <f t="shared" si="0"/>
        <v>26</v>
      </c>
      <c r="I25" s="64">
        <f t="shared" si="1"/>
        <v>13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8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32</v>
      </c>
      <c r="H27" s="64">
        <f t="shared" si="0"/>
        <v>32</v>
      </c>
      <c r="I27" s="64">
        <f t="shared" si="1"/>
        <v>16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212.5</v>
      </c>
      <c r="E28" s="101"/>
      <c r="F28" s="101"/>
      <c r="G28" s="101"/>
      <c r="H28" s="64">
        <f>SUM(G18:G27)</f>
        <v>212.5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Startovka!B28</f>
        <v>Barbara Kraus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Startovka!C28</f>
        <v>X-Man Mystique Ultraviolet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Startovka!D28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27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Startovka!E28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Výsledky!G28</f>
        <v>8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9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18</v>
      </c>
      <c r="H19" s="64">
        <f t="shared" si="0"/>
        <v>18</v>
      </c>
      <c r="I19" s="64">
        <f t="shared" si="1"/>
        <v>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6.5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26</v>
      </c>
      <c r="I23" s="64">
        <f t="shared" si="1"/>
        <v>13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26</v>
      </c>
      <c r="H25" s="64">
        <f t="shared" si="0"/>
        <v>26</v>
      </c>
      <c r="I25" s="64">
        <f t="shared" si="1"/>
        <v>13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8.5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34</v>
      </c>
      <c r="H27" s="64">
        <f t="shared" si="0"/>
        <v>34</v>
      </c>
      <c r="I27" s="64">
        <f t="shared" si="1"/>
        <v>17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221.5</v>
      </c>
      <c r="E28" s="101"/>
      <c r="F28" s="101"/>
      <c r="G28" s="101"/>
      <c r="H28" s="64">
        <f>SUM(G18:G27)</f>
        <v>221.5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9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Startovka!B29</f>
        <v>Kristýna Barošová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Startovka!C29</f>
        <v>Mind The Dog Star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Startovka!D29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28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Startovka!E29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Výsledky!G29</f>
        <v>3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16</v>
      </c>
      <c r="H19" s="64">
        <f t="shared" si="0"/>
        <v>16</v>
      </c>
      <c r="I19" s="64">
        <f t="shared" si="1"/>
        <v>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6.5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9.75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8.5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34</v>
      </c>
      <c r="H27" s="64">
        <f t="shared" si="0"/>
        <v>34</v>
      </c>
      <c r="I27" s="64">
        <f t="shared" si="1"/>
        <v>17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254.5</v>
      </c>
      <c r="E28" s="101"/>
      <c r="F28" s="101"/>
      <c r="G28" s="101"/>
      <c r="H28" s="64">
        <f>SUM(G18:G27)</f>
        <v>254.5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Startovka!B30</f>
        <v>Jana Krátká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Startovka!C30</f>
        <v>Aluca Esuatty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Startovka!D30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29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Startovka!E30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Výsledky!G30</f>
        <v>2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7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10.5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8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32</v>
      </c>
      <c r="H27" s="64">
        <f t="shared" si="0"/>
        <v>32</v>
      </c>
      <c r="I27" s="64">
        <f t="shared" si="1"/>
        <v>16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264.5</v>
      </c>
      <c r="E28" s="101"/>
      <c r="F28" s="101"/>
      <c r="G28" s="101"/>
      <c r="H28" s="64">
        <f>SUM(G18:G27)</f>
        <v>264.5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6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Pavla Zamykalová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Startovka!B31</f>
        <v>Denisa Smíšková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Startovka!C31</f>
        <v>Alrisha Satis Sumnium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Startovka!D31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30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Startovka!E31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Výsledky!G31</f>
        <v>10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19</v>
      </c>
      <c r="H18" s="64">
        <f t="shared" ref="H18:H27" si="0">SUM(D18*F18)</f>
        <v>19</v>
      </c>
      <c r="I18" s="64">
        <f t="shared" ref="I18:I27" si="1">SUM(((D18+E18)*F18)/2)</f>
        <v>9.5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8.5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17</v>
      </c>
      <c r="H19" s="64">
        <f t="shared" si="0"/>
        <v>17</v>
      </c>
      <c r="I19" s="64">
        <f t="shared" si="1"/>
        <v>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6.5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26</v>
      </c>
      <c r="H21" s="64">
        <f t="shared" si="0"/>
        <v>26</v>
      </c>
      <c r="I21" s="64">
        <f t="shared" si="1"/>
        <v>13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a přivolání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26</v>
      </c>
      <c r="H25" s="64">
        <f t="shared" si="0"/>
        <v>26</v>
      </c>
      <c r="I25" s="64">
        <f t="shared" si="1"/>
        <v>13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okolo skupiny kuželů/barelu, zastavení, aport a skok přes překážku</v>
      </c>
      <c r="D27" s="66">
        <v>8.5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34</v>
      </c>
      <c r="H27" s="64">
        <f t="shared" si="0"/>
        <v>34</v>
      </c>
      <c r="I27" s="64">
        <f t="shared" si="1"/>
        <v>17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206.5</v>
      </c>
      <c r="E28" s="101"/>
      <c r="F28" s="101"/>
      <c r="G28" s="101"/>
      <c r="H28" s="64">
        <f>SUM(G18:G27)</f>
        <v>206.5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2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XV. Mistrovství BCCCZ v obedienci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2022-02-05T09:03:23Z</cp:lastPrinted>
  <dcterms:created xsi:type="dcterms:W3CDTF">2020-01-31T23:26:18Z</dcterms:created>
  <dcterms:modified xsi:type="dcterms:W3CDTF">2024-11-21T07:54:39Z</dcterms:modified>
</cp:coreProperties>
</file>