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AA6C0F10-8E43-4ED8-B598-A7B746B3B960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C7" i="28"/>
  <c r="C7" i="27"/>
  <c r="C7" i="26"/>
  <c r="C7" i="25"/>
  <c r="C7" i="24"/>
  <c r="C7" i="23"/>
  <c r="C7" i="22"/>
  <c r="C7" i="21"/>
  <c r="C7" i="20"/>
  <c r="G18" i="3" l="1"/>
  <c r="C14" i="20" s="1"/>
  <c r="G19" i="3"/>
  <c r="C14" i="21" s="1"/>
  <c r="G20" i="3"/>
  <c r="C14" i="22" s="1"/>
  <c r="G21" i="3"/>
  <c r="C14" i="23" s="1"/>
  <c r="G22" i="3"/>
  <c r="C14" i="24" s="1"/>
  <c r="G23" i="3"/>
  <c r="C14" i="25" s="1"/>
  <c r="G24" i="3"/>
  <c r="C14" i="26" s="1"/>
  <c r="G25" i="3"/>
  <c r="C14" i="27" s="1"/>
  <c r="G26" i="3"/>
  <c r="C14" i="28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E8" i="3"/>
  <c r="E9" i="3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7"/>
  <c r="C27" i="26"/>
  <c r="C27" i="25"/>
  <c r="C27" i="24"/>
  <c r="C27" i="23"/>
  <c r="C27" i="22"/>
  <c r="C27" i="21"/>
  <c r="C27" i="20"/>
  <c r="C27" i="15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27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6"/>
  <c r="D14" i="14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F26" i="29"/>
  <c r="I26" i="29" s="1"/>
  <c r="C27" i="19" l="1"/>
  <c r="C25" i="18"/>
  <c r="C7" i="18"/>
  <c r="C27" i="17"/>
  <c r="C19" i="16"/>
  <c r="C7" i="16"/>
  <c r="C24" i="15"/>
  <c r="C7" i="15"/>
  <c r="C25" i="14"/>
  <c r="C7" i="14"/>
  <c r="C25" i="13"/>
  <c r="C7" i="13"/>
  <c r="D14" i="13"/>
  <c r="G25" i="30"/>
  <c r="G20" i="44"/>
  <c r="C27" i="13"/>
  <c r="D14" i="12"/>
  <c r="C21" i="12"/>
  <c r="C7" i="12"/>
  <c r="C27" i="11"/>
  <c r="C27" i="10"/>
  <c r="C21" i="9"/>
  <c r="C7" i="9"/>
  <c r="C27" i="9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G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D6" i="44"/>
  <c r="G26" i="44"/>
  <c r="G26" i="50"/>
  <c r="C23" i="29"/>
  <c r="L5" i="3"/>
  <c r="N7" i="3"/>
  <c r="C19" i="23"/>
  <c r="L9" i="3"/>
  <c r="M9" i="3"/>
  <c r="L10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L12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H26" i="49"/>
  <c r="I24" i="44"/>
  <c r="G24" i="44" s="1"/>
  <c r="H20" i="52"/>
  <c r="H26" i="48"/>
  <c r="H26" i="34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D6" i="50" l="1"/>
  <c r="G21" i="36"/>
  <c r="G25" i="50"/>
  <c r="G21" i="34"/>
  <c r="G24" i="50"/>
  <c r="G24" i="38"/>
  <c r="H26" i="45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M7" i="3" s="1"/>
  <c r="D28" i="8"/>
  <c r="H6" i="3" s="1"/>
  <c r="M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7" l="1"/>
  <c r="I15" i="3" s="1"/>
  <c r="H15" i="3"/>
  <c r="D29" i="10"/>
  <c r="I8" i="3" s="1"/>
  <c r="H8" i="3"/>
  <c r="N8" i="3" s="1"/>
  <c r="D29" i="14"/>
  <c r="I12" i="3" s="1"/>
  <c r="H12" i="3"/>
  <c r="D29" i="20"/>
  <c r="I18" i="3" s="1"/>
  <c r="H18" i="3"/>
  <c r="K46" i="3"/>
  <c r="H22" i="3"/>
  <c r="L2" i="3"/>
  <c r="H27" i="3"/>
  <c r="D29" i="18"/>
  <c r="I16" i="3" s="1"/>
  <c r="H16" i="3"/>
  <c r="L16" i="3" s="1"/>
  <c r="D29" i="7"/>
  <c r="I5" i="3" s="1"/>
  <c r="H5" i="3"/>
  <c r="M5" i="3" s="1"/>
  <c r="D29" i="11"/>
  <c r="I9" i="3" s="1"/>
  <c r="H9" i="3"/>
  <c r="N9" i="3" s="1"/>
  <c r="D29" i="15"/>
  <c r="I13" i="3" s="1"/>
  <c r="H13" i="3"/>
  <c r="K43" i="3"/>
  <c r="H19" i="3"/>
  <c r="K47" i="3"/>
  <c r="H23" i="3"/>
  <c r="L4" i="3"/>
  <c r="H25" i="3"/>
  <c r="D29" i="12"/>
  <c r="I10" i="3" s="1"/>
  <c r="H10" i="3"/>
  <c r="D29" i="16"/>
  <c r="I14" i="3" s="1"/>
  <c r="H14" i="3"/>
  <c r="K44" i="3"/>
  <c r="H20" i="3"/>
  <c r="D29" i="26"/>
  <c r="I24" i="3" s="1"/>
  <c r="H24" i="3"/>
  <c r="D29" i="13"/>
  <c r="I11" i="3" s="1"/>
  <c r="H11" i="3"/>
  <c r="K11" i="3" s="1"/>
  <c r="D29" i="19"/>
  <c r="I17" i="3" s="1"/>
  <c r="H17" i="3"/>
  <c r="L17" i="3" s="1"/>
  <c r="D29" i="23"/>
  <c r="I21" i="3" s="1"/>
  <c r="H21" i="3"/>
  <c r="L3" i="3"/>
  <c r="H26" i="3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2" i="3"/>
  <c r="K3" i="3"/>
  <c r="M18" i="3"/>
  <c r="N17" i="3"/>
  <c r="M14" i="3"/>
  <c r="N14" i="3"/>
  <c r="M15" i="3"/>
  <c r="N15" i="3"/>
  <c r="G17" i="3" l="1"/>
  <c r="C14" i="19" s="1"/>
  <c r="G16" i="3"/>
  <c r="C14" i="18" s="1"/>
  <c r="N4" i="3"/>
  <c r="M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2" i="3" l="1"/>
  <c r="C14" i="14" s="1"/>
  <c r="G14" i="3"/>
  <c r="C14" i="16" s="1"/>
  <c r="G8" i="3"/>
  <c r="C14" i="10" s="1"/>
  <c r="G10" i="3"/>
  <c r="C14" i="12" s="1"/>
  <c r="G4" i="3"/>
  <c r="C14" i="6" s="1"/>
  <c r="G11" i="3"/>
  <c r="C14" i="13" s="1"/>
  <c r="G15" i="3"/>
  <c r="C14" i="17" s="1"/>
  <c r="G13" i="3"/>
  <c r="C14" i="15" s="1"/>
  <c r="G5" i="3"/>
  <c r="C14" i="7" s="1"/>
  <c r="G9" i="3"/>
  <c r="C14" i="11" s="1"/>
  <c r="G6" i="3"/>
  <c r="C14" i="8" s="1"/>
  <c r="G7" i="3"/>
  <c r="C14" i="9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<sst xmlns="http://schemas.openxmlformats.org/spreadsheetml/2006/main" count="1380" uniqueCount="129">
  <si>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</si>
  <si>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</si>
  <si>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</si>
  <si>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</si>
  <si>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</si>
  <si>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</si>
  <si>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</si>
  <si>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</si>
  <si>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</si>
  <si>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</si>
  <si>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</si>
  <si>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</si>
  <si>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</si>
  <si>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</si>
  <si>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</si>
  <si>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</si>
  <si>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</si>
  <si>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</si>
  <si>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</si>
  <si>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</si>
  <si>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</si>
  <si>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</si>
  <si>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</si>
  <si>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</si>
  <si>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</si>
  <si>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</si>
  <si>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</si>
  <si>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</si>
  <si>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</si>
  <si>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</si>
  <si>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</si>
  <si>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</si>
  <si>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</si>
  <si>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</si>
  <si>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</si>
  <si>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</si>
  <si>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</si>
  <si>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</si>
  <si>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</si>
  <si>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</si>
  <si>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</si>
  <si>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</si>
  <si>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</si>
  <si>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</si>
  <si>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</si>
  <si>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</si>
  <si>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</si>
  <si>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</si>
  <si>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</si>
  <si>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</si>
  <si>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</si>
  <si>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</si>
  <si>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</si>
  <si>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</si>
  <si>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</si>
  <si>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</si>
  <si>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</si>
  <si>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</si>
  <si>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</si>
  <si>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</si>
  <si>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</si>
  <si>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</si>
  <si>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</si>
  <si>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</si>
  <si>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</si>
  <si>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</si>
  <si>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</si>
  <si>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</si>
  <si>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</si>
  <si>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</si>
  <si>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</si>
  <si>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</si>
  <si>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</si>
  <si>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</si>
  <si>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</si>
  <si>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</si>
  <si>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</si>
  <si>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</si>
  <si>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</si>
  <si>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</si>
  <si>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</si>
  <si>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</si>
  <si>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</si>
  <si>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</si>
  <si>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Petra Štolová</t>
  </si>
  <si>
    <t>No borders Kladno</t>
  </si>
  <si>
    <t>Radka Dacejová</t>
  </si>
  <si>
    <t>Barbora Bakošová</t>
  </si>
  <si>
    <t>Sania</t>
  </si>
  <si>
    <t>kříženec</t>
  </si>
  <si>
    <t>Luďka Kadeřábková</t>
  </si>
  <si>
    <t>Inuška Indi Black sagitta</t>
  </si>
  <si>
    <t>dobrman</t>
  </si>
  <si>
    <t>Eva Košnarová</t>
  </si>
  <si>
    <t>EBONY z Vandalky</t>
  </si>
  <si>
    <t>holandksý ovčák</t>
  </si>
  <si>
    <t xml:space="preserve">Jitka Peierová </t>
  </si>
  <si>
    <t>Maverick Esculap Surprime</t>
  </si>
  <si>
    <t>pudl</t>
  </si>
  <si>
    <t>Gabriela Vatková</t>
  </si>
  <si>
    <t>Everest Valkar</t>
  </si>
  <si>
    <t>australský ovčák</t>
  </si>
  <si>
    <t xml:space="preserve">Lucia Nováková </t>
  </si>
  <si>
    <t>Rise and Shine Ever Ater</t>
  </si>
  <si>
    <t>kolie dlouhostrstá</t>
  </si>
  <si>
    <t>Barbarella Gold Bryvilsar</t>
  </si>
  <si>
    <t xml:space="preserve">Jana Němcová </t>
  </si>
  <si>
    <t>Darling Monty Anarinya</t>
  </si>
  <si>
    <t>bearded colie</t>
  </si>
  <si>
    <t>Apollo Black Via Karneda</t>
  </si>
  <si>
    <t xml:space="preserve">Petra Pavingerová </t>
  </si>
  <si>
    <t xml:space="preserve">Perla Sanny z Katu, "Cassie" </t>
  </si>
  <si>
    <t xml:space="preserve">Americký stafordšírský teriér </t>
  </si>
  <si>
    <t>Zuzana Hájková</t>
  </si>
  <si>
    <t xml:space="preserve">Soffie - Ornis Bohemia </t>
  </si>
  <si>
    <t>nemecký ovčák</t>
  </si>
  <si>
    <t>Kristýna Říhová</t>
  </si>
  <si>
    <t>Cute Socks Blank Knights</t>
  </si>
  <si>
    <t>Clouseau</t>
  </si>
  <si>
    <t xml:space="preserve">Magdalena Kolářová </t>
  </si>
  <si>
    <t xml:space="preserve">Tara </t>
  </si>
  <si>
    <t xml:space="preserve">Markéta Maršáková </t>
  </si>
  <si>
    <t>Beautiful Vivien z Hladového Vrchu</t>
  </si>
  <si>
    <t>výmarský ohař</t>
  </si>
  <si>
    <t>Daniela Boumová</t>
  </si>
  <si>
    <t>Ben</t>
  </si>
  <si>
    <t xml:space="preserve">Zuzana Daušová </t>
  </si>
  <si>
    <t>Nazareth de Alphaville Bohemia</t>
  </si>
  <si>
    <t>belgický ovčák malinoa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</si>
</sst>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8" xfId="0" applyFont="1" applyBorder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E17" sqref="E17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82" t="s">
        <v>87</v>
      </c>
      <c r="C2" s="67" t="s">
        <v>88</v>
      </c>
      <c r="D2" s="67" t="s">
        <v>89</v>
      </c>
      <c r="E2" s="7" t="s">
        <v>9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90</v>
      </c>
      <c r="C3" s="82" t="s">
        <v>91</v>
      </c>
      <c r="D3" s="67" t="s">
        <v>92</v>
      </c>
      <c r="E3" s="7" t="s">
        <v>9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93</v>
      </c>
      <c r="C4" s="82" t="s">
        <v>94</v>
      </c>
      <c r="D4" s="67" t="s">
        <v>95</v>
      </c>
      <c r="E4" s="7" t="s">
        <v>9</v>
      </c>
      <c r="F4" s="8"/>
      <c r="H4" s="11" t="s">
        <v>10</v>
      </c>
      <c r="I4" s="86">
        <v>45213</v>
      </c>
      <c r="J4" s="86"/>
      <c r="K4" s="86"/>
    </row>
    <row r="5" spans="1:11" ht="16.2" thickBot="1" x14ac:dyDescent="0.35">
      <c r="A5" s="5">
        <v>4</v>
      </c>
      <c r="B5" s="67" t="s">
        <v>96</v>
      </c>
      <c r="C5" s="82" t="s">
        <v>97</v>
      </c>
      <c r="D5" s="67" t="s">
        <v>98</v>
      </c>
      <c r="E5" s="7" t="s">
        <v>9</v>
      </c>
      <c r="F5" s="8"/>
    </row>
    <row r="6" spans="1:11" ht="18" x14ac:dyDescent="0.35">
      <c r="A6" s="5">
        <v>5</v>
      </c>
      <c r="B6" s="67" t="s">
        <v>99</v>
      </c>
      <c r="C6" s="82" t="s">
        <v>100</v>
      </c>
      <c r="D6" s="67" t="s">
        <v>101</v>
      </c>
      <c r="E6" s="7" t="s">
        <v>9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102</v>
      </c>
      <c r="C7" s="82" t="s">
        <v>103</v>
      </c>
      <c r="D7" s="67" t="s">
        <v>104</v>
      </c>
      <c r="E7" s="7" t="s">
        <v>9</v>
      </c>
      <c r="F7" s="8"/>
      <c r="H7" s="12" t="s">
        <v>12</v>
      </c>
      <c r="I7" s="13" t="s">
        <v>84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96</v>
      </c>
      <c r="C8" s="82" t="s">
        <v>105</v>
      </c>
      <c r="D8" s="67" t="s">
        <v>98</v>
      </c>
      <c r="E8" s="7" t="s">
        <v>6</v>
      </c>
      <c r="F8" s="8"/>
      <c r="H8" s="15" t="s">
        <v>15</v>
      </c>
      <c r="I8" s="16" t="s">
        <v>86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106</v>
      </c>
      <c r="C9" s="82" t="s">
        <v>107</v>
      </c>
      <c r="D9" s="67" t="s">
        <v>108</v>
      </c>
      <c r="E9" s="7" t="s">
        <v>6</v>
      </c>
      <c r="F9" s="8"/>
    </row>
    <row r="10" spans="1:11" ht="18" x14ac:dyDescent="0.35">
      <c r="A10" s="5">
        <v>9</v>
      </c>
      <c r="B10" s="67" t="s">
        <v>106</v>
      </c>
      <c r="C10" s="82" t="s">
        <v>109</v>
      </c>
      <c r="D10" s="67" t="s">
        <v>108</v>
      </c>
      <c r="E10" s="7" t="s">
        <v>17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110</v>
      </c>
      <c r="C11" s="82" t="s">
        <v>111</v>
      </c>
      <c r="D11" s="82" t="s">
        <v>112</v>
      </c>
      <c r="E11" s="7" t="s">
        <v>17</v>
      </c>
      <c r="F11" s="8"/>
      <c r="H11" s="18" t="s">
        <v>12</v>
      </c>
      <c r="I11" s="13" t="s">
        <v>84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113</v>
      </c>
      <c r="C12" s="82" t="s">
        <v>114</v>
      </c>
      <c r="D12" s="67" t="s">
        <v>115</v>
      </c>
      <c r="E12" s="7" t="s">
        <v>17</v>
      </c>
      <c r="F12" s="8"/>
      <c r="H12" s="20" t="s">
        <v>15</v>
      </c>
      <c r="I12" s="16" t="s">
        <v>86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116</v>
      </c>
      <c r="C13" s="82" t="s">
        <v>117</v>
      </c>
      <c r="D13" s="82" t="s">
        <v>118</v>
      </c>
      <c r="E13" s="7" t="s">
        <v>17</v>
      </c>
      <c r="F13" s="8"/>
    </row>
    <row r="14" spans="1:11" ht="18" x14ac:dyDescent="0.35">
      <c r="A14" s="5">
        <v>13</v>
      </c>
      <c r="B14" s="67" t="s">
        <v>119</v>
      </c>
      <c r="C14" s="67" t="s">
        <v>120</v>
      </c>
      <c r="D14" s="67" t="s">
        <v>89</v>
      </c>
      <c r="E14" s="7" t="s">
        <v>17</v>
      </c>
      <c r="F14" s="8"/>
      <c r="H14" s="89" t="s">
        <v>19</v>
      </c>
      <c r="I14" s="89"/>
      <c r="J14" s="89"/>
      <c r="K14" s="89"/>
    </row>
    <row r="15" spans="1:11" ht="15.6" x14ac:dyDescent="0.3">
      <c r="A15" s="5">
        <v>14</v>
      </c>
      <c r="B15" s="67" t="s">
        <v>121</v>
      </c>
      <c r="C15" s="82" t="s">
        <v>122</v>
      </c>
      <c r="D15" s="67" t="s">
        <v>123</v>
      </c>
      <c r="E15" s="7" t="s">
        <v>17</v>
      </c>
      <c r="F15" s="8"/>
      <c r="H15" s="22" t="s">
        <v>12</v>
      </c>
      <c r="I15" s="13" t="s">
        <v>84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124</v>
      </c>
      <c r="C16" s="67" t="s">
        <v>125</v>
      </c>
      <c r="D16" s="67" t="s">
        <v>89</v>
      </c>
      <c r="E16" s="7" t="s">
        <v>21</v>
      </c>
      <c r="F16" s="8"/>
      <c r="H16" s="24" t="s">
        <v>15</v>
      </c>
      <c r="I16" s="16" t="s">
        <v>86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126</v>
      </c>
      <c r="C17" s="82" t="s">
        <v>127</v>
      </c>
      <c r="D17" s="67" t="s">
        <v>128</v>
      </c>
      <c r="E17" s="7" t="s">
        <v>21</v>
      </c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 t="s">
        <v>84</v>
      </c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 t="s">
        <v>86</v>
      </c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Startovka!B8</f>
        <v xml:space="preserve">Jitka Peierová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Startovka!C8</f>
        <v>Barbarella Gold Bryvilsar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Startovka!D8</f>
        <v>pudl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Startovka!A8</f>
        <v>7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Startovka!E8</f>
        <v>OB3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Výsledky!G8</f>
        <v>2</v>
      </c>
      <c r="D14" s="94" t="str">
        <f>IF(C13="OB3","Žlutá karta"," ")</f>
        <v>Žlutá karta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8.5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17</v>
      </c>
      <c r="H18" s="64">
        <f t="shared" ref="H18:H27" si="0">SUM(D18*F18)</f>
        <v>17</v>
      </c>
      <c r="I18" s="64">
        <f t="shared" ref="I18:I27" si="1">SUM(((D18+E18)*F18)/2)</f>
        <v>8.5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7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14</v>
      </c>
      <c r="H19" s="64">
        <f t="shared" si="0"/>
        <v>14</v>
      </c>
      <c r="I19" s="64">
        <f t="shared" si="1"/>
        <v>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6.5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26</v>
      </c>
      <c r="H20" s="64">
        <f t="shared" si="0"/>
        <v>26</v>
      </c>
      <c r="I20" s="64">
        <f t="shared" si="1"/>
        <v>13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7.5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22.5</v>
      </c>
      <c r="H26" s="64">
        <f t="shared" si="0"/>
        <v>22.5</v>
      </c>
      <c r="I26" s="64">
        <f t="shared" si="1"/>
        <v>11.25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Směrový aport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202</v>
      </c>
      <c r="E28" s="95"/>
      <c r="F28" s="95"/>
      <c r="G28" s="95"/>
      <c r="H28" s="64">
        <f>SUM(G18:G27)</f>
        <v>202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5" workbookViewId="0">
      <selection activeCell="D30" sqref="D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Startovka!B9</f>
        <v xml:space="preserve">Jana Němcová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Startovka!C9</f>
        <v>Darling Monty Anarinya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Startovka!D9</f>
        <v>bearded colie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Startovka!A9</f>
        <v>8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Startovka!E9</f>
        <v>OB3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Výsledky!G9</f>
        <v>1</v>
      </c>
      <c r="D14" s="94" t="str">
        <f>IF(C13="OB3","Žlutá karta"," ")</f>
        <v>Žlutá karta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8.5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17</v>
      </c>
      <c r="H18" s="64">
        <f t="shared" ref="H18:H27" si="0">SUM(D18*F18)</f>
        <v>17</v>
      </c>
      <c r="I18" s="64">
        <f t="shared" ref="I18:I27" si="1">SUM(((D18+E18)*F18)/2)</f>
        <v>8.5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8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16</v>
      </c>
      <c r="H19" s="64">
        <f t="shared" si="0"/>
        <v>16</v>
      </c>
      <c r="I19" s="64">
        <f t="shared" si="1"/>
        <v>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 se zastavením do stoje/sedu/lehu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7.5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22.5</v>
      </c>
      <c r="H26" s="64">
        <f t="shared" si="0"/>
        <v>22.5</v>
      </c>
      <c r="I26" s="64">
        <f t="shared" si="1"/>
        <v>11.25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Směrový aport</v>
      </c>
      <c r="D27" s="66">
        <v>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215.5</v>
      </c>
      <c r="E28" s="95"/>
      <c r="F28" s="95"/>
      <c r="G28" s="95"/>
      <c r="H28" s="64">
        <f>SUM(G18:G27)</f>
        <v>215.5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Startovka!B10</f>
        <v xml:space="preserve">Jana Němcová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Startovka!C10</f>
        <v>Apollo Black Via Karneda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Startovka!D10</f>
        <v>bearded colie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Startovka!A10</f>
        <v>9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Startovka!E10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Výsledky!G10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271.5</v>
      </c>
      <c r="E28" s="95"/>
      <c r="F28" s="95"/>
      <c r="G28" s="95"/>
      <c r="H28" s="64">
        <f>SUM(G18:G27)</f>
        <v>271.5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9" workbookViewId="0">
      <selection activeCell="G13" sqref="G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Startovka!B11</f>
        <v xml:space="preserve">Petra Pavingerová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Startovka!C11</f>
        <v xml:space="preserve">Perla Sanny z Katu, "Cassie"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Startovka!D11</f>
        <v xml:space="preserve">Americký stafordšírský teriér 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Startovka!A11</f>
        <v>10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Startovka!E11</f>
        <v>OB-Z</v>
      </c>
      <c r="D13" s="94" t="s">
        <v>64</v>
      </c>
      <c r="E13" s="94"/>
      <c r="F13" s="94"/>
      <c r="G13" s="51" t="s">
        <v>45</v>
      </c>
    </row>
    <row r="14" spans="1:11" ht="20.100000000000001" customHeight="1" x14ac:dyDescent="0.3">
      <c r="A14" s="93" t="s">
        <v>65</v>
      </c>
      <c r="B14" s="93"/>
      <c r="C14" s="48">
        <f>Výsledky!G11</f>
        <v>5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 t="str">
        <f>IF(G13="ano","0",IF(G14="ano",H28-20,SUM(G18:G27)))</f>
        <v>0</v>
      </c>
      <c r="E28" s="95"/>
      <c r="F28" s="95"/>
      <c r="G28" s="95"/>
      <c r="H28" s="64">
        <f>SUM(G18:G27)</f>
        <v>0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Diskvalifikace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Startovka!B12</f>
        <v>Zuzana Hájková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Startovka!C12</f>
        <v xml:space="preserve">Soffie - Ornis Bohemia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Startovka!D12</f>
        <v>nemecký ovčák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Startovka!A12</f>
        <v>11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Startovka!E12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Výsledky!G12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6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235</v>
      </c>
      <c r="E28" s="95"/>
      <c r="F28" s="95"/>
      <c r="G28" s="95"/>
      <c r="H28" s="64">
        <f>SUM(G18:G27)</f>
        <v>235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Startovka!B13</f>
        <v>Kristýna Říhová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Startovka!C13</f>
        <v>Cute Socks Blank Knights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Startovka!D13</f>
        <v>Clouseau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Startovka!A13</f>
        <v>12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Startovka!E13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Výsledky!G13</f>
        <v>4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106</v>
      </c>
      <c r="E28" s="95"/>
      <c r="F28" s="95"/>
      <c r="G28" s="95"/>
      <c r="H28" s="64">
        <f>SUM(G18:G27)</f>
        <v>106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Startovka!B14</f>
        <v xml:space="preserve">Magdalena Kolářová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Startovka!C14</f>
        <v xml:space="preserve">Tara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Startovka!D14</f>
        <v>kříženec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Startovka!A14</f>
        <v>13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Startovka!E14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Výsledky!G14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292</v>
      </c>
      <c r="E28" s="95"/>
      <c r="F28" s="95"/>
      <c r="G28" s="95"/>
      <c r="H28" s="64">
        <f>SUM(G18:G27)</f>
        <v>292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3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Startovka!B15</f>
        <v xml:space="preserve">Markéta Maršáková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Startovka!C15</f>
        <v>Beautiful Vivien z Hladového Vrchu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Startovka!D15</f>
        <v>výmarský ohař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Startovka!A15</f>
        <v>14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Startovka!E15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Výsledky!G15</f>
        <v>5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/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do lehu nebo do sedu za chůze</v>
      </c>
      <c r="D23" s="66"/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/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0</v>
      </c>
      <c r="E28" s="95"/>
      <c r="F28" s="95"/>
      <c r="G28" s="95"/>
      <c r="H28" s="64">
        <f>SUM(G18:G27)</f>
        <v>0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Startovka!B16</f>
        <v>Daniela Boumová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Startovka!C16</f>
        <v>Ben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Startovka!D16</f>
        <v>kříženec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Startovka!A16</f>
        <v>15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Startovka!E16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Výsledky!G16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295</v>
      </c>
      <c r="E28" s="95"/>
      <c r="F28" s="95"/>
      <c r="G28" s="95"/>
      <c r="H28" s="64">
        <f>SUM(G18:G27)</f>
        <v>295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1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Startovka!B17</f>
        <v xml:space="preserve">Zuzana Daušová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Startovka!C17</f>
        <v>Nazareth de Alphaville Bohemia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Startovka!D17</f>
        <v>belgický ovčák malinoa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Startovka!A17</f>
        <v>16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Startovka!E17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Výsledky!G17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Odložení za pochodu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285</v>
      </c>
      <c r="E28" s="95"/>
      <c r="F28" s="95"/>
      <c r="G28" s="95"/>
      <c r="H28" s="64">
        <f>SUM(G18:G27)</f>
        <v>285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H1" workbookViewId="0">
      <selection activeCell="N12" sqref="N12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36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70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37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32</v>
      </c>
      <c r="G5" s="34">
        <f t="shared" si="0"/>
        <v>4</v>
      </c>
      <c r="I5" s="37">
        <v>3</v>
      </c>
      <c r="J5" s="38" t="s">
        <v>33</v>
      </c>
      <c r="K5" s="37">
        <f t="shared" si="1"/>
        <v>4</v>
      </c>
      <c r="M5" s="37">
        <v>3</v>
      </c>
      <c r="N5" s="38" t="s">
        <v>72</v>
      </c>
      <c r="O5" s="37">
        <f t="shared" si="2"/>
        <v>4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 t="s">
        <v>69</v>
      </c>
      <c r="K6" s="37">
        <f t="shared" si="1"/>
        <v>3</v>
      </c>
      <c r="M6" s="37">
        <v>4</v>
      </c>
      <c r="N6" s="38" t="s">
        <v>32</v>
      </c>
      <c r="O6" s="37">
        <f t="shared" si="2"/>
        <v>4</v>
      </c>
    </row>
    <row r="7" spans="1:15" ht="15.6" x14ac:dyDescent="0.3">
      <c r="A7" s="37">
        <v>5</v>
      </c>
      <c r="B7" s="38" t="s">
        <v>33</v>
      </c>
      <c r="C7" s="34">
        <f t="shared" si="3"/>
        <v>4</v>
      </c>
      <c r="D7" s="36"/>
      <c r="E7" s="37">
        <v>5</v>
      </c>
      <c r="F7" s="38" t="s">
        <v>33</v>
      </c>
      <c r="G7" s="34">
        <f t="shared" si="0"/>
        <v>4</v>
      </c>
      <c r="I7" s="37">
        <v>5</v>
      </c>
      <c r="J7" s="38" t="s">
        <v>32</v>
      </c>
      <c r="K7" s="37">
        <f t="shared" si="1"/>
        <v>4</v>
      </c>
      <c r="M7" s="37">
        <v>5</v>
      </c>
      <c r="N7" s="38" t="s">
        <v>80</v>
      </c>
      <c r="O7" s="37">
        <f t="shared" si="2"/>
        <v>3</v>
      </c>
    </row>
    <row r="8" spans="1:15" ht="15.6" x14ac:dyDescent="0.3">
      <c r="A8" s="37">
        <v>6</v>
      </c>
      <c r="B8" s="38" t="s">
        <v>74</v>
      </c>
      <c r="C8" s="34">
        <f t="shared" si="3"/>
        <v>3</v>
      </c>
      <c r="D8" s="36"/>
      <c r="E8" s="37">
        <v>6</v>
      </c>
      <c r="F8" s="38" t="s">
        <v>77</v>
      </c>
      <c r="G8" s="34">
        <f t="shared" si="0"/>
        <v>3</v>
      </c>
      <c r="I8" s="37">
        <v>6</v>
      </c>
      <c r="J8" s="38" t="s">
        <v>35</v>
      </c>
      <c r="K8" s="37">
        <f t="shared" si="1"/>
        <v>3</v>
      </c>
      <c r="M8" s="37">
        <v>6</v>
      </c>
      <c r="N8" s="38" t="s">
        <v>37</v>
      </c>
      <c r="O8" s="37">
        <f t="shared" si="2"/>
        <v>4</v>
      </c>
    </row>
    <row r="9" spans="1:15" ht="15.6" x14ac:dyDescent="0.3">
      <c r="A9" s="37">
        <v>7</v>
      </c>
      <c r="B9" s="38" t="s">
        <v>34</v>
      </c>
      <c r="C9" s="34">
        <f t="shared" si="3"/>
        <v>4</v>
      </c>
      <c r="D9" s="36"/>
      <c r="E9" s="37">
        <v>7</v>
      </c>
      <c r="F9" s="38" t="s">
        <v>34</v>
      </c>
      <c r="G9" s="34">
        <f t="shared" si="0"/>
        <v>4</v>
      </c>
      <c r="I9" s="37">
        <v>7</v>
      </c>
      <c r="J9" s="38" t="s">
        <v>78</v>
      </c>
      <c r="K9" s="37">
        <f t="shared" si="1"/>
        <v>3</v>
      </c>
      <c r="M9" s="37">
        <v>7</v>
      </c>
      <c r="N9" s="38" t="s">
        <v>33</v>
      </c>
      <c r="O9" s="37">
        <f t="shared" si="2"/>
        <v>4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38</v>
      </c>
      <c r="K10" s="37">
        <f t="shared" si="1"/>
        <v>3</v>
      </c>
      <c r="M10" s="37">
        <v>8</v>
      </c>
      <c r="N10" s="38" t="s">
        <v>71</v>
      </c>
      <c r="O10" s="37">
        <f t="shared" si="2"/>
        <v>3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73</v>
      </c>
      <c r="K11" s="37">
        <f t="shared" si="1"/>
        <v>3</v>
      </c>
      <c r="M11" s="37">
        <v>9</v>
      </c>
      <c r="N11" s="38" t="s">
        <v>73</v>
      </c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38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Barbora Bakošová</v>
      </c>
      <c r="C2" s="70" t="str">
        <f>Startovka!C2</f>
        <v>Sania</v>
      </c>
      <c r="D2" s="70" t="str">
        <f>Startovka!D2</f>
        <v>kříženec</v>
      </c>
      <c r="E2" s="70" t="str">
        <f>Startovka!E2</f>
        <v>OB2</v>
      </c>
      <c r="F2" s="70" t="str">
        <f>Startovka!I3</f>
        <v>No borders Kladno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282</v>
      </c>
      <c r="I2" s="73" t="str">
        <f>'1'!D29</f>
        <v>Výborně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>
        <f t="shared" ref="M2:M33" si="3">IF(E2="OB2",(H2)," ")</f>
        <v>282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Luďka Kadeřábková</v>
      </c>
      <c r="C3" s="70" t="str">
        <f>Startovka!C3</f>
        <v>Inuška Indi Black sagitta</v>
      </c>
      <c r="D3" s="70" t="str">
        <f>Startovka!D3</f>
        <v>dobrman</v>
      </c>
      <c r="E3" s="70" t="str">
        <f>Startovka!E3</f>
        <v>OB2</v>
      </c>
      <c r="F3" s="70" t="str">
        <f>Startovka!I3</f>
        <v>No borders Kladno</v>
      </c>
      <c r="G3" s="70">
        <f t="shared" si="0"/>
        <v>4</v>
      </c>
      <c r="H3" s="74">
        <f>'2'!D28</f>
        <v>201</v>
      </c>
      <c r="I3" s="75" t="str">
        <f>'2'!D29</f>
        <v>Dobře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201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Eva Košnarová</v>
      </c>
      <c r="C4" s="70" t="str">
        <f>Startovka!C4</f>
        <v>EBONY z Vandalky</v>
      </c>
      <c r="D4" s="70" t="str">
        <f>Startovka!D4</f>
        <v>holandksý ovčák</v>
      </c>
      <c r="E4" s="70" t="str">
        <f>Startovka!E4</f>
        <v>OB2</v>
      </c>
      <c r="F4" s="70" t="str">
        <f>Startovka!I3</f>
        <v>No borders Kladno</v>
      </c>
      <c r="G4" s="71">
        <f t="shared" si="0"/>
        <v>2</v>
      </c>
      <c r="H4" s="72">
        <f>'3'!D28</f>
        <v>238.5</v>
      </c>
      <c r="I4" s="75" t="str">
        <f>'3'!D29</f>
        <v>Velmi dobře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238.5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 xml:space="preserve">Jitka Peierová </v>
      </c>
      <c r="C5" s="70" t="str">
        <f>Startovka!C5</f>
        <v>Maverick Esculap Surprime</v>
      </c>
      <c r="D5" s="70" t="str">
        <f>Startovka!D5</f>
        <v>pudl</v>
      </c>
      <c r="E5" s="70" t="str">
        <f>Startovka!E5</f>
        <v>OB2</v>
      </c>
      <c r="F5" s="70" t="str">
        <f>Startovka!I3</f>
        <v>No borders Kladno</v>
      </c>
      <c r="G5" s="70">
        <f t="shared" si="0"/>
        <v>5</v>
      </c>
      <c r="H5" s="74">
        <f>'4'!D28</f>
        <v>192</v>
      </c>
      <c r="I5" s="75" t="str">
        <f>'4'!D29</f>
        <v>Dobře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>
        <f t="shared" si="3"/>
        <v>192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Gabriela Vatková</v>
      </c>
      <c r="C6" s="70" t="str">
        <f>Startovka!C6</f>
        <v>Everest Valkar</v>
      </c>
      <c r="D6" s="70" t="str">
        <f>Startovka!D6</f>
        <v>australský ovčák</v>
      </c>
      <c r="E6" s="70" t="str">
        <f>Startovka!E6</f>
        <v>OB2</v>
      </c>
      <c r="F6" s="70" t="str">
        <f>Startovka!I3</f>
        <v>No borders Kladno</v>
      </c>
      <c r="G6" s="71">
        <f t="shared" si="0"/>
        <v>6</v>
      </c>
      <c r="H6" s="72">
        <f>'5'!D28</f>
        <v>144</v>
      </c>
      <c r="I6" s="75" t="str">
        <f>'5'!D29</f>
        <v>Nehodnocen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>
        <f t="shared" si="3"/>
        <v>144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 xml:space="preserve">Lucia Nováková </v>
      </c>
      <c r="C7" s="70" t="str">
        <f>Startovka!C7</f>
        <v>Rise and Shine Ever Ater</v>
      </c>
      <c r="D7" s="70" t="str">
        <f>Startovka!D7</f>
        <v>kolie dlouhostrstá</v>
      </c>
      <c r="E7" s="70" t="str">
        <f>Startovka!E7</f>
        <v>OB2</v>
      </c>
      <c r="F7" s="70" t="str">
        <f>Startovka!I3</f>
        <v>No borders Kladno</v>
      </c>
      <c r="G7" s="70">
        <f t="shared" si="0"/>
        <v>3</v>
      </c>
      <c r="H7" s="72">
        <f>'6'!D28</f>
        <v>205</v>
      </c>
      <c r="I7" s="75" t="str">
        <f>'6'!D29</f>
        <v>Dobře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>
        <f t="shared" si="3"/>
        <v>205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 xml:space="preserve">Jitka Peierová </v>
      </c>
      <c r="C8" s="70" t="str">
        <f>Startovka!C8</f>
        <v>Barbarella Gold Bryvilsar</v>
      </c>
      <c r="D8" s="70" t="str">
        <f>Startovka!D8</f>
        <v>pudl</v>
      </c>
      <c r="E8" s="70" t="str">
        <f>Startovka!E8</f>
        <v>OB3</v>
      </c>
      <c r="F8" s="70" t="str">
        <f>Startovka!I3</f>
        <v>No borders Kladno</v>
      </c>
      <c r="G8" s="71">
        <f t="shared" si="0"/>
        <v>2</v>
      </c>
      <c r="H8" s="74">
        <f>'7'!D28</f>
        <v>202</v>
      </c>
      <c r="I8" s="75" t="str">
        <f>'7'!D29</f>
        <v>Dobře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>
        <f t="shared" si="4"/>
        <v>202</v>
      </c>
      <c r="O8" s="41"/>
    </row>
    <row r="9" spans="1:15" x14ac:dyDescent="0.3">
      <c r="A9" s="70">
        <f>Startovka!A9</f>
        <v>8</v>
      </c>
      <c r="B9" s="70" t="str">
        <f>Startovka!B9</f>
        <v xml:space="preserve">Jana Němcová </v>
      </c>
      <c r="C9" s="70" t="str">
        <f>Startovka!C9</f>
        <v>Darling Monty Anarinya</v>
      </c>
      <c r="D9" s="70" t="str">
        <f>Startovka!D9</f>
        <v>bearded colie</v>
      </c>
      <c r="E9" s="70" t="str">
        <f>Startovka!E9</f>
        <v>OB3</v>
      </c>
      <c r="F9" s="70" t="str">
        <f>Startovka!I3</f>
        <v>No borders Kladno</v>
      </c>
      <c r="G9" s="70">
        <f t="shared" si="0"/>
        <v>1</v>
      </c>
      <c r="H9" s="72">
        <f>'8'!D28</f>
        <v>215.5</v>
      </c>
      <c r="I9" s="75" t="str">
        <f>'8'!D29</f>
        <v>Dobře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>
        <f t="shared" si="4"/>
        <v>215.5</v>
      </c>
      <c r="O9" s="41"/>
    </row>
    <row r="10" spans="1:15" x14ac:dyDescent="0.3">
      <c r="A10" s="70">
        <f>Startovka!A10</f>
        <v>9</v>
      </c>
      <c r="B10" s="70" t="str">
        <f>Startovka!B10</f>
        <v xml:space="preserve">Jana Němcová </v>
      </c>
      <c r="C10" s="70" t="str">
        <f>Startovka!C10</f>
        <v>Apollo Black Via Karneda</v>
      </c>
      <c r="D10" s="70" t="str">
        <f>Startovka!D10</f>
        <v>bearded colie</v>
      </c>
      <c r="E10" s="70" t="str">
        <f>Startovka!E10</f>
        <v>OB-Z</v>
      </c>
      <c r="F10" s="70" t="str">
        <f>Startovka!I3</f>
        <v>No borders Kladno</v>
      </c>
      <c r="G10" s="71">
        <f t="shared" si="0"/>
        <v>2</v>
      </c>
      <c r="H10" s="74">
        <f>'9'!D28</f>
        <v>271.5</v>
      </c>
      <c r="I10" s="75" t="str">
        <f>'9'!D29</f>
        <v>Výborně</v>
      </c>
      <c r="J10" s="41"/>
      <c r="K10" s="43">
        <f t="shared" si="1"/>
        <v>271.5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 xml:space="preserve">Petra Pavingerová </v>
      </c>
      <c r="C11" s="70" t="str">
        <f>Startovka!C11</f>
        <v xml:space="preserve">Perla Sanny z Katu, "Cassie" </v>
      </c>
      <c r="D11" s="70" t="str">
        <f>Startovka!D11</f>
        <v xml:space="preserve">Americký stafordšírský teriér </v>
      </c>
      <c r="E11" s="70" t="str">
        <f>Startovka!E11</f>
        <v>OB-Z</v>
      </c>
      <c r="F11" s="70" t="str">
        <f>Startovka!I3</f>
        <v>No borders Kladno</v>
      </c>
      <c r="G11" s="70">
        <f t="shared" si="0"/>
        <v>5</v>
      </c>
      <c r="H11" s="72" t="str">
        <f>'10'!D28</f>
        <v>0</v>
      </c>
      <c r="I11" s="75" t="str">
        <f>'10'!D29</f>
        <v>Diskvalifikace</v>
      </c>
      <c r="J11" s="41"/>
      <c r="K11" s="43" t="str">
        <f t="shared" si="1"/>
        <v>0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Zuzana Hájková</v>
      </c>
      <c r="C12" s="70" t="str">
        <f>Startovka!C12</f>
        <v xml:space="preserve">Soffie - Ornis Bohemia </v>
      </c>
      <c r="D12" s="70" t="str">
        <f>Startovka!D12</f>
        <v>nemecký ovčák</v>
      </c>
      <c r="E12" s="70" t="str">
        <f>Startovka!E12</f>
        <v>OB-Z</v>
      </c>
      <c r="F12" s="70" t="str">
        <f>Startovka!I3</f>
        <v>No borders Kladno</v>
      </c>
      <c r="G12" s="71">
        <f t="shared" si="0"/>
        <v>3</v>
      </c>
      <c r="H12" s="72">
        <f>'11'!D28</f>
        <v>235</v>
      </c>
      <c r="I12" s="75" t="str">
        <f>'11'!D29</f>
        <v>Velmi dobře</v>
      </c>
      <c r="J12" s="41"/>
      <c r="K12" s="43">
        <f t="shared" si="1"/>
        <v>235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Kristýna Říhová</v>
      </c>
      <c r="C13" s="70" t="str">
        <f>Startovka!C13</f>
        <v>Cute Socks Blank Knights</v>
      </c>
      <c r="D13" s="70" t="str">
        <f>Startovka!D13</f>
        <v>Clouseau</v>
      </c>
      <c r="E13" s="70" t="str">
        <f>Startovka!E13</f>
        <v>OB-Z</v>
      </c>
      <c r="F13" s="70" t="str">
        <f>Startovka!I3</f>
        <v>No borders Kladno</v>
      </c>
      <c r="G13" s="70">
        <f t="shared" si="0"/>
        <v>4</v>
      </c>
      <c r="H13" s="74">
        <f>'12'!D28</f>
        <v>106</v>
      </c>
      <c r="I13" s="75" t="str">
        <f>'12'!D29</f>
        <v>Nehodnocen</v>
      </c>
      <c r="J13" s="41"/>
      <c r="K13" s="43">
        <f t="shared" si="1"/>
        <v>106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 xml:space="preserve">Magdalena Kolářová </v>
      </c>
      <c r="C14" s="70" t="str">
        <f>Startovka!C14</f>
        <v xml:space="preserve">Tara </v>
      </c>
      <c r="D14" s="70" t="str">
        <f>Startovka!D14</f>
        <v>kříženec</v>
      </c>
      <c r="E14" s="70" t="str">
        <f>Startovka!E14</f>
        <v>OB-Z</v>
      </c>
      <c r="F14" s="70" t="str">
        <f>Startovka!I3</f>
        <v>No borders Kladno</v>
      </c>
      <c r="G14" s="71">
        <f t="shared" si="0"/>
        <v>1</v>
      </c>
      <c r="H14" s="72">
        <f>'13'!D28</f>
        <v>292</v>
      </c>
      <c r="I14" s="75" t="str">
        <f>'13'!D29</f>
        <v>Výborně</v>
      </c>
      <c r="J14" s="41"/>
      <c r="K14" s="43">
        <f t="shared" si="1"/>
        <v>292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 xml:space="preserve">Markéta Maršáková </v>
      </c>
      <c r="C15" s="70" t="str">
        <f>Startovka!C15</f>
        <v>Beautiful Vivien z Hladového Vrchu</v>
      </c>
      <c r="D15" s="70" t="str">
        <f>Startovka!D15</f>
        <v>výmarský ohař</v>
      </c>
      <c r="E15" s="70" t="str">
        <f>Startovka!E15</f>
        <v>OB-Z</v>
      </c>
      <c r="F15" s="70" t="str">
        <f>Startovka!I3</f>
        <v>No borders Kladno</v>
      </c>
      <c r="G15" s="70">
        <f t="shared" si="0"/>
        <v>5</v>
      </c>
      <c r="H15" s="74">
        <f>'14'!D28</f>
        <v>0</v>
      </c>
      <c r="I15" s="75" t="str">
        <f>'14'!D29</f>
        <v>Nehodnocen</v>
      </c>
      <c r="J15" s="41"/>
      <c r="K15" s="43">
        <f t="shared" si="1"/>
        <v>0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Daniela Boumová</v>
      </c>
      <c r="C16" s="70" t="str">
        <f>Startovka!C16</f>
        <v>Ben</v>
      </c>
      <c r="D16" s="70" t="str">
        <f>Startovka!D16</f>
        <v>kříženec</v>
      </c>
      <c r="E16" s="70" t="str">
        <f>Startovka!E16</f>
        <v>OB1</v>
      </c>
      <c r="F16" s="70" t="str">
        <f>Startovka!I3</f>
        <v>No borders Kladno</v>
      </c>
      <c r="G16" s="71">
        <f t="shared" si="0"/>
        <v>1</v>
      </c>
      <c r="H16" s="72">
        <f>'15'!D28</f>
        <v>295</v>
      </c>
      <c r="I16" s="75" t="str">
        <f>'15'!D29</f>
        <v>Výborně</v>
      </c>
      <c r="J16" s="41"/>
      <c r="K16" s="43" t="str">
        <f t="shared" si="1"/>
        <v xml:space="preserve"> </v>
      </c>
      <c r="L16" s="43">
        <f t="shared" si="2"/>
        <v>295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 xml:space="preserve">Zuzana Daušová </v>
      </c>
      <c r="C17" s="70" t="str">
        <f>Startovka!C17</f>
        <v>Nazareth de Alphaville Bohemia</v>
      </c>
      <c r="D17" s="70" t="str">
        <f>Startovka!D17</f>
        <v>belgický ovčák malinoa</v>
      </c>
      <c r="E17" s="70" t="str">
        <f>Startovka!E17</f>
        <v>OB1</v>
      </c>
      <c r="F17" s="70" t="str">
        <f>Startovka!I3</f>
        <v>No borders Kladno</v>
      </c>
      <c r="G17" s="70">
        <f t="shared" si="0"/>
        <v>2</v>
      </c>
      <c r="H17" s="74">
        <f>'16'!D28</f>
        <v>285</v>
      </c>
      <c r="I17" s="75" t="str">
        <f>'16'!D29</f>
        <v>Výborně</v>
      </c>
      <c r="J17" s="41"/>
      <c r="K17" s="43" t="str">
        <f t="shared" si="1"/>
        <v xml:space="preserve"> </v>
      </c>
      <c r="L17" s="43">
        <f t="shared" si="2"/>
        <v>285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No borders Kladno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No borders Kladno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No borders Kladno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No borders Kladno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No borders Kladno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No borders Kladno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No borders Kladno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No borders Kladno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No borders Kladno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No borders Kladno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No borders Kladno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No borders Kladno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No borders Kladno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No borders Kladno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No borders Kladno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No borders Kladno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No borders Kladno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No borders Kladno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No borders Kladno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No borders Kladno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No borders Kladno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No borders Kladno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No borders Kladno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No borders Kladno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No borders Kladno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No borders Kladno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No borders Kladno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No borders Kladno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No borders Kladno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No borders Kladno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No borders Kladno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No borders Kladno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No borders Kladno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No borders Kladno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5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Startovka!B2</f>
        <v>Barbora Bakošová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Startovka!C2</f>
        <v>Sania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Startovka!D2</f>
        <v>kříženec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</f>
        <v>1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Startovka!E2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Výsledky!G2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282</v>
      </c>
      <c r="E28" s="95"/>
      <c r="F28" s="95"/>
      <c r="G28" s="95"/>
      <c r="H28" s="64">
        <f>SUM(G18:G27)</f>
        <v>282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6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Startovka!B3</f>
        <v>Luďka Kadeřábková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Startovka!C3</f>
        <v>Inuška Indi Black sagitta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Startovka!D3</f>
        <v>dobrman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</f>
        <v>2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Startovka!E3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Výsledky!G3</f>
        <v>4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7.5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22.5</v>
      </c>
      <c r="H18" s="64">
        <f t="shared" ref="H18:H27" si="0">SUM(D18*F18)</f>
        <v>22.5</v>
      </c>
      <c r="I18" s="64">
        <f t="shared" ref="I18:I27" si="1">SUM(((D18+E18)*F18)/2)</f>
        <v>11.25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15</v>
      </c>
      <c r="H23" s="64">
        <f t="shared" si="0"/>
        <v>15</v>
      </c>
      <c r="I23" s="64">
        <f t="shared" si="1"/>
        <v>7.5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201</v>
      </c>
      <c r="E28" s="95"/>
      <c r="F28" s="95"/>
      <c r="G28" s="95"/>
      <c r="H28" s="64">
        <f>SUM(G18:G27)</f>
        <v>201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3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Startovka!B4</f>
        <v>Eva Košnarová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Startovka!C4</f>
        <v>EBONY z Vandalky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Startovka!D4</f>
        <v>holandksý ovčák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</f>
        <v>3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Startovka!E4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Výsledky!G4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238.5</v>
      </c>
      <c r="E28" s="95"/>
      <c r="F28" s="95"/>
      <c r="G28" s="95"/>
      <c r="H28" s="64">
        <f>SUM(G18:G27)</f>
        <v>238.5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0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Startovka!B5</f>
        <v xml:space="preserve">Jitka Peierová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Startovka!C5</f>
        <v>Maverick Esculap Surprime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Startovka!D5</f>
        <v>pudl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</f>
        <v>4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Startovka!E5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Výsledky!G5</f>
        <v>5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192</v>
      </c>
      <c r="E28" s="95"/>
      <c r="F28" s="95"/>
      <c r="G28" s="95"/>
      <c r="H28" s="64">
        <f>SUM(G18:G27)</f>
        <v>192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9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Startovka!B6</f>
        <v>Gabriela Vatková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Startovka!C6</f>
        <v>Everest Valkar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Startovka!D6</f>
        <v>australský ovčák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Startovka!A6</f>
        <v>5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Startovka!E6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Výsledky!G6</f>
        <v>6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144</v>
      </c>
      <c r="E28" s="95"/>
      <c r="F28" s="95"/>
      <c r="G28" s="95"/>
      <c r="H28" s="64">
        <f>SUM(G18:G27)</f>
        <v>144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6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Petra Štolová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No borders Kladno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45213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Dacejová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Startovka!B7</f>
        <v xml:space="preserve">Lucia Nováková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Startovka!C7</f>
        <v>Rise and Shine Ever Ater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Startovka!D7</f>
        <v>kolie dlouhostrstá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Startovka!A7</f>
        <v>6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Startovka!E7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Výsledky!G7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205</v>
      </c>
      <c r="E28" s="95"/>
      <c r="F28" s="95"/>
      <c r="G28" s="95"/>
      <c r="H28" s="64">
        <f>SUM(G18:G27)</f>
        <v>205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2023-10-14T12:03:02Z</cp:lastPrinted>
  <dcterms:created xsi:type="dcterms:W3CDTF">2020-01-31T23:26:18Z</dcterms:created>
  <dcterms:modified xsi:type="dcterms:W3CDTF">2023-10-16T10:52:30Z</dcterms:modified>
</cp:coreProperties>
</file>