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C1BB1F05-D582-4AAF-9316-6AE599BCF5E8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firstSheet="13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E18" i="3"/>
  <c r="K18" i="3" s="1"/>
  <c r="E19" i="3"/>
  <c r="E20" i="3"/>
  <c r="E21" i="3"/>
  <c r="E22" i="3"/>
  <c r="E23" i="3"/>
  <c r="E24" i="3"/>
  <c r="E25" i="3"/>
  <c r="E26" i="3"/>
  <c r="E27" i="3"/>
  <c r="E28" i="3"/>
  <c r="L28" i="3" s="1"/>
  <c r="E29" i="3"/>
  <c r="E30" i="3"/>
  <c r="E31" i="3"/>
  <c r="E32" i="3"/>
  <c r="E33" i="3"/>
  <c r="E34" i="3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M7" i="3" s="1"/>
  <c r="E8" i="3"/>
  <c r="E9" i="3"/>
  <c r="E10" i="3"/>
  <c r="M10" i="3" s="1"/>
  <c r="M11" i="3"/>
  <c r="E3" i="3"/>
  <c r="M3" i="3" s="1"/>
  <c r="E2" i="3"/>
  <c r="C27" i="52"/>
  <c r="C27" i="47"/>
  <c r="C27" i="44"/>
  <c r="C27" i="39"/>
  <c r="C27" i="8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F25" i="52"/>
  <c r="I25" i="52" s="1"/>
  <c r="C13" i="52"/>
  <c r="C22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27" i="51" s="1"/>
  <c r="C12" i="51"/>
  <c r="C11" i="51"/>
  <c r="C10" i="51"/>
  <c r="C9" i="51"/>
  <c r="C5" i="51"/>
  <c r="C4" i="51"/>
  <c r="C3" i="51"/>
  <c r="C13" i="50"/>
  <c r="C27" i="50" s="1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23" i="47"/>
  <c r="F22" i="47"/>
  <c r="I22" i="47" s="1"/>
  <c r="C21" i="47"/>
  <c r="C13" i="47"/>
  <c r="C12" i="47"/>
  <c r="C11" i="47"/>
  <c r="C10" i="47"/>
  <c r="C9" i="47"/>
  <c r="C5" i="47"/>
  <c r="C4" i="47"/>
  <c r="C3" i="47"/>
  <c r="C13" i="46"/>
  <c r="C27" i="46" s="1"/>
  <c r="C12" i="46"/>
  <c r="C11" i="46"/>
  <c r="C10" i="46"/>
  <c r="C9" i="46"/>
  <c r="C5" i="46"/>
  <c r="C4" i="46"/>
  <c r="C3" i="46"/>
  <c r="C13" i="45"/>
  <c r="C27" i="45" s="1"/>
  <c r="C12" i="45"/>
  <c r="C11" i="45"/>
  <c r="C10" i="45"/>
  <c r="C9" i="45"/>
  <c r="C5" i="45"/>
  <c r="C4" i="45"/>
  <c r="C3" i="45"/>
  <c r="F20" i="44"/>
  <c r="I20" i="44" s="1"/>
  <c r="C18" i="44"/>
  <c r="C13" i="44"/>
  <c r="C12" i="44"/>
  <c r="C11" i="44"/>
  <c r="C10" i="44"/>
  <c r="C9" i="44"/>
  <c r="C5" i="44"/>
  <c r="C4" i="44"/>
  <c r="C3" i="44"/>
  <c r="C13" i="43"/>
  <c r="C27" i="43" s="1"/>
  <c r="C12" i="43"/>
  <c r="C11" i="43"/>
  <c r="C10" i="43"/>
  <c r="C9" i="43"/>
  <c r="C5" i="43"/>
  <c r="C4" i="43"/>
  <c r="C3" i="43"/>
  <c r="C13" i="42"/>
  <c r="C27" i="42" s="1"/>
  <c r="C12" i="42"/>
  <c r="C11" i="42"/>
  <c r="C10" i="42"/>
  <c r="C9" i="42"/>
  <c r="C5" i="42"/>
  <c r="C4" i="42"/>
  <c r="C3" i="42"/>
  <c r="F19" i="41"/>
  <c r="I19" i="41" s="1"/>
  <c r="C13" i="41"/>
  <c r="C12" i="41"/>
  <c r="C11" i="41"/>
  <c r="C10" i="41"/>
  <c r="C9" i="41"/>
  <c r="C5" i="41"/>
  <c r="C4" i="41"/>
  <c r="C3" i="41"/>
  <c r="C25" i="40"/>
  <c r="C13" i="40"/>
  <c r="C2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27" i="38" s="1"/>
  <c r="C12" i="38"/>
  <c r="C11" i="38"/>
  <c r="C10" i="38"/>
  <c r="C9" i="38"/>
  <c r="C5" i="38"/>
  <c r="C4" i="38"/>
  <c r="C3" i="38"/>
  <c r="C13" i="37"/>
  <c r="C27" i="37" s="1"/>
  <c r="C12" i="37"/>
  <c r="C11" i="37"/>
  <c r="C10" i="37"/>
  <c r="C9" i="37"/>
  <c r="C5" i="37"/>
  <c r="C4" i="37"/>
  <c r="C3" i="37"/>
  <c r="C13" i="36"/>
  <c r="C27" i="36" s="1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C27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13" i="32"/>
  <c r="D14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25" i="30"/>
  <c r="D17" i="30"/>
  <c r="C6" i="30" s="1"/>
  <c r="C13" i="30"/>
  <c r="C19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27" i="28" s="1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27" i="26" s="1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27" i="22" s="1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27" i="20" s="1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27" i="14" s="1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F30" i="3"/>
  <c r="F29" i="3"/>
  <c r="F28" i="3"/>
  <c r="F2" i="3"/>
  <c r="F7" i="3"/>
  <c r="F9" i="3"/>
  <c r="N9" i="3"/>
  <c r="F3" i="3"/>
  <c r="F4" i="3"/>
  <c r="F5" i="3"/>
  <c r="M5" i="3"/>
  <c r="F10" i="3"/>
  <c r="F6" i="3"/>
  <c r="F8" i="3"/>
  <c r="F20" i="3"/>
  <c r="F22" i="3"/>
  <c r="F24" i="3"/>
  <c r="F25" i="3"/>
  <c r="F23" i="3"/>
  <c r="L30" i="3"/>
  <c r="F26" i="3"/>
  <c r="F21" i="3"/>
  <c r="F27" i="3"/>
  <c r="F14" i="3"/>
  <c r="F15" i="3"/>
  <c r="F17" i="3"/>
  <c r="F11" i="3"/>
  <c r="F13" i="3"/>
  <c r="M6" i="3"/>
  <c r="F19" i="3"/>
  <c r="F12" i="3"/>
  <c r="F18" i="3"/>
  <c r="F16" i="3"/>
  <c r="D14" i="52"/>
  <c r="D14" i="51"/>
  <c r="D14" i="50"/>
  <c r="D14" i="48"/>
  <c r="D14" i="47"/>
  <c r="D14" i="46"/>
  <c r="D14" i="44"/>
  <c r="D14" i="43"/>
  <c r="D14" i="41"/>
  <c r="D14" i="40"/>
  <c r="D14" i="35"/>
  <c r="D14" i="34"/>
  <c r="D14" i="33"/>
  <c r="D14" i="30"/>
  <c r="D14" i="29"/>
  <c r="D14" i="24"/>
  <c r="D14" i="16"/>
  <c r="D14" i="14"/>
  <c r="D14" i="13"/>
  <c r="D14" i="12"/>
  <c r="D14" i="10"/>
  <c r="D14" i="9"/>
  <c r="M50" i="3"/>
  <c r="M48" i="3"/>
  <c r="N45" i="3"/>
  <c r="M45" i="3"/>
  <c r="L45" i="3"/>
  <c r="L44" i="3"/>
  <c r="M43" i="3"/>
  <c r="M40" i="3"/>
  <c r="N38" i="3"/>
  <c r="M38" i="3"/>
  <c r="L37" i="3"/>
  <c r="K36" i="3"/>
  <c r="K35" i="3"/>
  <c r="L32" i="3"/>
  <c r="K32" i="3"/>
  <c r="L29" i="3"/>
  <c r="K29" i="3"/>
  <c r="M21" i="3"/>
  <c r="M19" i="3"/>
  <c r="M13" i="3"/>
  <c r="N47" i="3" l="1"/>
  <c r="C18" i="32"/>
  <c r="E17" i="40"/>
  <c r="D7" i="40" s="1"/>
  <c r="F21" i="46"/>
  <c r="I21" i="46" s="1"/>
  <c r="F19" i="47"/>
  <c r="H19" i="47" s="1"/>
  <c r="C7" i="47"/>
  <c r="F20" i="52"/>
  <c r="I20" i="52" s="1"/>
  <c r="G50" i="3"/>
  <c r="G42" i="3"/>
  <c r="F27" i="41"/>
  <c r="I27" i="41" s="1"/>
  <c r="C7" i="41"/>
  <c r="G49" i="3"/>
  <c r="G41" i="3"/>
  <c r="F22" i="43"/>
  <c r="I22" i="43" s="1"/>
  <c r="C7" i="43"/>
  <c r="M44" i="3"/>
  <c r="D14" i="31"/>
  <c r="C23" i="43"/>
  <c r="F26" i="44"/>
  <c r="C7" i="44"/>
  <c r="F26" i="48"/>
  <c r="I26" i="48" s="1"/>
  <c r="C7" i="48"/>
  <c r="F18" i="49"/>
  <c r="I18" i="49" s="1"/>
  <c r="C7" i="49"/>
  <c r="F26" i="50"/>
  <c r="I26" i="50" s="1"/>
  <c r="C7" i="50"/>
  <c r="C27" i="53"/>
  <c r="F26" i="42"/>
  <c r="I26" i="42" s="1"/>
  <c r="C7" i="42"/>
  <c r="K28" i="3"/>
  <c r="L36" i="3"/>
  <c r="D14" i="53"/>
  <c r="N36" i="3"/>
  <c r="N44" i="3"/>
  <c r="E17" i="44"/>
  <c r="D7" i="44" s="1"/>
  <c r="F24" i="50"/>
  <c r="I24" i="50" s="1"/>
  <c r="C19" i="51"/>
  <c r="C7" i="51"/>
  <c r="G20" i="44"/>
  <c r="C23" i="45"/>
  <c r="C7" i="45"/>
  <c r="F26" i="52"/>
  <c r="H26" i="52" s="1"/>
  <c r="C7" i="52"/>
  <c r="C27" i="48"/>
  <c r="F20" i="34"/>
  <c r="I20" i="34" s="1"/>
  <c r="D17" i="37"/>
  <c r="C6" i="37" s="1"/>
  <c r="C7" i="37"/>
  <c r="F26" i="38"/>
  <c r="I26" i="38" s="1"/>
  <c r="C7" i="38"/>
  <c r="F26" i="40"/>
  <c r="I26" i="40" s="1"/>
  <c r="C7" i="40"/>
  <c r="C25" i="45"/>
  <c r="F26" i="46"/>
  <c r="I26" i="46" s="1"/>
  <c r="C7" i="46"/>
  <c r="C19" i="52"/>
  <c r="C27" i="41"/>
  <c r="C27" i="49"/>
  <c r="G43" i="3"/>
  <c r="C26" i="36"/>
  <c r="F26" i="36"/>
  <c r="I26" i="36" s="1"/>
  <c r="C7" i="36"/>
  <c r="C27" i="35"/>
  <c r="F26" i="34"/>
  <c r="I26" i="34" s="1"/>
  <c r="C7" i="34"/>
  <c r="C27" i="33"/>
  <c r="F26" i="32"/>
  <c r="I26" i="32" s="1"/>
  <c r="C7" i="32"/>
  <c r="C25" i="32"/>
  <c r="C27" i="32"/>
  <c r="D17" i="32"/>
  <c r="C6" i="32" s="1"/>
  <c r="F25" i="32"/>
  <c r="I25" i="32" s="1"/>
  <c r="E17" i="32"/>
  <c r="D7" i="32" s="1"/>
  <c r="C26" i="32"/>
  <c r="C27" i="31"/>
  <c r="E17" i="30"/>
  <c r="D7" i="30" s="1"/>
  <c r="F25" i="30"/>
  <c r="I25" i="30" s="1"/>
  <c r="C27" i="30"/>
  <c r="F26" i="30"/>
  <c r="H26" i="30" s="1"/>
  <c r="C7" i="30"/>
  <c r="C21" i="30"/>
  <c r="D17" i="29"/>
  <c r="C6" i="29" s="1"/>
  <c r="F26" i="29"/>
  <c r="I26" i="29" s="1"/>
  <c r="C27" i="29"/>
  <c r="C19" i="28"/>
  <c r="C7" i="28"/>
  <c r="C21" i="27"/>
  <c r="C7" i="27"/>
  <c r="C27" i="27"/>
  <c r="C23" i="26"/>
  <c r="C7" i="26"/>
  <c r="C25" i="25"/>
  <c r="C7" i="25"/>
  <c r="C27" i="25"/>
  <c r="C26" i="24"/>
  <c r="C7" i="24"/>
  <c r="C27" i="23"/>
  <c r="C26" i="22"/>
  <c r="C7" i="22"/>
  <c r="C27" i="21"/>
  <c r="C19" i="20"/>
  <c r="C7" i="20"/>
  <c r="C27" i="19"/>
  <c r="C25" i="18"/>
  <c r="C7" i="18"/>
  <c r="C27" i="17"/>
  <c r="C19" i="16"/>
  <c r="C7" i="16"/>
  <c r="C24" i="15"/>
  <c r="C7" i="15"/>
  <c r="C27" i="15"/>
  <c r="C25" i="14"/>
  <c r="C7" i="14"/>
  <c r="C25" i="13"/>
  <c r="C7" i="13"/>
  <c r="C27" i="13"/>
  <c r="C21" i="12"/>
  <c r="C7" i="12"/>
  <c r="D14" i="11"/>
  <c r="C27" i="11"/>
  <c r="C27" i="10"/>
  <c r="C21" i="9"/>
  <c r="C7" i="9"/>
  <c r="C27" i="9"/>
  <c r="C27" i="7"/>
  <c r="C7" i="7"/>
  <c r="C27" i="6"/>
  <c r="C7" i="6"/>
  <c r="C19" i="5"/>
  <c r="C7" i="5"/>
  <c r="C27" i="4"/>
  <c r="C7" i="4"/>
  <c r="G25" i="30"/>
  <c r="N50" i="3"/>
  <c r="L41" i="3"/>
  <c r="M41" i="3"/>
  <c r="K49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G25" i="46" s="1"/>
  <c r="G26" i="46"/>
  <c r="E17" i="46"/>
  <c r="G21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G20" i="32" s="1"/>
  <c r="C21" i="32"/>
  <c r="C23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36"/>
  <c r="D6" i="44"/>
  <c r="D6" i="50"/>
  <c r="G26" i="50"/>
  <c r="G24" i="50"/>
  <c r="C23" i="29"/>
  <c r="N7" i="3"/>
  <c r="C19" i="23"/>
  <c r="M9" i="3"/>
  <c r="N10" i="3"/>
  <c r="D14" i="18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K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1" i="48"/>
  <c r="I19" i="47"/>
  <c r="H27" i="51"/>
  <c r="H26" i="38"/>
  <c r="H25" i="52"/>
  <c r="H25" i="30"/>
  <c r="H24" i="50"/>
  <c r="H20" i="34"/>
  <c r="L35" i="3"/>
  <c r="N43" i="3"/>
  <c r="M51" i="3"/>
  <c r="N51" i="3"/>
  <c r="L47" i="3"/>
  <c r="M35" i="3"/>
  <c r="K31" i="3"/>
  <c r="M47" i="3"/>
  <c r="L31" i="3"/>
  <c r="N8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K30" i="3"/>
  <c r="L33" i="3"/>
  <c r="L46" i="3"/>
  <c r="H27" i="41"/>
  <c r="H26" i="42"/>
  <c r="H26" i="36"/>
  <c r="I24" i="44"/>
  <c r="G24" i="44" s="1"/>
  <c r="H26" i="48"/>
  <c r="H25" i="40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6" i="34" l="1"/>
  <c r="H18" i="49"/>
  <c r="G21" i="36"/>
  <c r="H20" i="52"/>
  <c r="D7" i="18"/>
  <c r="H22" i="43"/>
  <c r="G26" i="42"/>
  <c r="H26" i="44"/>
  <c r="I26" i="44"/>
  <c r="G26" i="44" s="1"/>
  <c r="H25" i="32"/>
  <c r="G20" i="52"/>
  <c r="G24" i="38"/>
  <c r="I26" i="30"/>
  <c r="G26" i="30" s="1"/>
  <c r="G25" i="50"/>
  <c r="G26" i="34"/>
  <c r="D6" i="32"/>
  <c r="G26" i="32"/>
  <c r="G25" i="32"/>
  <c r="G21" i="34"/>
  <c r="H26" i="45"/>
  <c r="H26" i="49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M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M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D28" i="36" l="1"/>
  <c r="H34" i="3" s="1"/>
  <c r="M34" i="3" s="1"/>
  <c r="D28" i="35"/>
  <c r="H33" i="3" s="1"/>
  <c r="M33" i="3" s="1"/>
  <c r="D28" i="34"/>
  <c r="H32" i="3" s="1"/>
  <c r="M32" i="3" s="1"/>
  <c r="D28" i="33"/>
  <c r="H31" i="3" s="1"/>
  <c r="M31" i="3" s="1"/>
  <c r="D28" i="30"/>
  <c r="H28" i="3" s="1"/>
  <c r="M28" i="3" s="1"/>
  <c r="G24" i="17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L7" i="3" s="1"/>
  <c r="D28" i="8"/>
  <c r="H6" i="3" s="1"/>
  <c r="L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7" l="1"/>
  <c r="I15" i="3" s="1"/>
  <c r="H15" i="3"/>
  <c r="L15" i="3" s="1"/>
  <c r="D29" i="10"/>
  <c r="I8" i="3" s="1"/>
  <c r="H8" i="3"/>
  <c r="L8" i="3" s="1"/>
  <c r="D29" i="14"/>
  <c r="I12" i="3" s="1"/>
  <c r="H12" i="3"/>
  <c r="L12" i="3" s="1"/>
  <c r="D29" i="20"/>
  <c r="I18" i="3" s="1"/>
  <c r="H18" i="3"/>
  <c r="L18" i="3" s="1"/>
  <c r="K46" i="3"/>
  <c r="H22" i="3"/>
  <c r="M22" i="3" s="1"/>
  <c r="H27" i="3"/>
  <c r="M27" i="3" s="1"/>
  <c r="D29" i="18"/>
  <c r="I16" i="3" s="1"/>
  <c r="H16" i="3"/>
  <c r="L16" i="3" s="1"/>
  <c r="D29" i="7"/>
  <c r="I5" i="3" s="1"/>
  <c r="H5" i="3"/>
  <c r="L5" i="3" s="1"/>
  <c r="D29" i="11"/>
  <c r="I9" i="3" s="1"/>
  <c r="H9" i="3"/>
  <c r="L9" i="3" s="1"/>
  <c r="D29" i="15"/>
  <c r="I13" i="3" s="1"/>
  <c r="H13" i="3"/>
  <c r="L13" i="3" s="1"/>
  <c r="K43" i="3"/>
  <c r="H19" i="3"/>
  <c r="L19" i="3" s="1"/>
  <c r="K47" i="3"/>
  <c r="H23" i="3"/>
  <c r="M23" i="3" s="1"/>
  <c r="H25" i="3"/>
  <c r="M25" i="3" s="1"/>
  <c r="D29" i="12"/>
  <c r="I10" i="3" s="1"/>
  <c r="H10" i="3"/>
  <c r="L10" i="3" s="1"/>
  <c r="D29" i="16"/>
  <c r="I14" i="3" s="1"/>
  <c r="H14" i="3"/>
  <c r="L14" i="3" s="1"/>
  <c r="K44" i="3"/>
  <c r="H20" i="3"/>
  <c r="L20" i="3" s="1"/>
  <c r="D29" i="26"/>
  <c r="I24" i="3" s="1"/>
  <c r="H24" i="3"/>
  <c r="M24" i="3" s="1"/>
  <c r="D29" i="13"/>
  <c r="I11" i="3" s="1"/>
  <c r="H11" i="3"/>
  <c r="L11" i="3" s="1"/>
  <c r="D29" i="19"/>
  <c r="I17" i="3" s="1"/>
  <c r="H17" i="3"/>
  <c r="L17" i="3" s="1"/>
  <c r="D29" i="23"/>
  <c r="I21" i="3" s="1"/>
  <c r="H21" i="3"/>
  <c r="L21" i="3" s="1"/>
  <c r="L3" i="3"/>
  <c r="H26" i="3"/>
  <c r="M26" i="3" s="1"/>
  <c r="D29" i="4"/>
  <c r="I2" i="3" s="1"/>
  <c r="H2" i="3"/>
  <c r="N2" i="3" s="1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K20" i="3"/>
  <c r="L26" i="3"/>
  <c r="K26" i="3"/>
  <c r="L25" i="3"/>
  <c r="K25" i="3"/>
  <c r="D29" i="22"/>
  <c r="I20" i="3" s="1"/>
  <c r="K21" i="3"/>
  <c r="D29" i="21"/>
  <c r="I19" i="3" s="1"/>
  <c r="K11" i="3"/>
  <c r="K2" i="3"/>
  <c r="K3" i="3"/>
  <c r="M18" i="3"/>
  <c r="N17" i="3"/>
  <c r="M14" i="3"/>
  <c r="N14" i="3"/>
  <c r="M15" i="3"/>
  <c r="N15" i="3"/>
  <c r="L2" i="3" l="1"/>
  <c r="L4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24" i="3" l="1"/>
  <c r="C14" i="26" s="1"/>
  <c r="G21" i="3"/>
  <c r="C14" i="23" s="1"/>
  <c r="G25" i="3"/>
  <c r="C14" i="27" s="1"/>
  <c r="G15" i="3"/>
  <c r="C14" i="17" s="1"/>
  <c r="G4" i="3"/>
  <c r="C14" i="6" s="1"/>
  <c r="G14" i="3"/>
  <c r="C14" i="16" s="1"/>
  <c r="G6" i="3"/>
  <c r="C14" i="8" s="1"/>
  <c r="G16" i="3"/>
  <c r="C14" i="18" s="1"/>
  <c r="G7" i="3"/>
  <c r="C14" i="9" s="1"/>
  <c r="G11" i="3"/>
  <c r="C14" i="13" s="1"/>
  <c r="G8" i="3"/>
  <c r="C14" i="10" s="1"/>
  <c r="G9" i="3"/>
  <c r="C14" i="11" s="1"/>
  <c r="G19" i="3"/>
  <c r="C14" i="21" s="1"/>
  <c r="G17" i="3"/>
  <c r="C14" i="19" s="1"/>
  <c r="G5" i="3"/>
  <c r="C14" i="7" s="1"/>
  <c r="G20" i="3"/>
  <c r="C14" i="22" s="1"/>
  <c r="G13" i="3"/>
  <c r="C14" i="15" s="1"/>
  <c r="G22" i="3"/>
  <c r="C14" i="24" s="1"/>
  <c r="G30" i="3"/>
  <c r="G29" i="3"/>
  <c r="C14" i="31" s="1"/>
  <c r="G28" i="3"/>
  <c r="G31" i="3"/>
  <c r="C14" i="33" s="1"/>
  <c r="G32" i="3"/>
  <c r="C14" i="34" s="1"/>
  <c r="G33" i="3"/>
  <c r="G34" i="3"/>
  <c r="G12" i="3"/>
  <c r="C14" i="14" s="1"/>
  <c r="G18" i="3"/>
  <c r="C14" i="20" s="1"/>
  <c r="G26" i="3"/>
  <c r="C14" i="28" s="1"/>
  <c r="G27" i="3"/>
  <c r="G10" i="3"/>
  <c r="C14" i="12" s="1"/>
  <c r="G23" i="3"/>
  <c r="C14" i="25" s="1"/>
  <c r="G2" i="3"/>
  <c r="C14" i="4" s="1"/>
  <c r="G3" i="3"/>
  <c r="C14" i="5" s="1"/>
  <c r="C14" i="44"/>
  <c r="C14" i="45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<sst xmlns="http://schemas.openxmlformats.org/spreadsheetml/2006/main" count="1433" uniqueCount="169">
  <si>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</si>
  <si>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</si>
  <si>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</si>
  <si>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</si>
  <si>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</si>
  <si>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</si>
  <si>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</si>
  <si>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</si>
  <si>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</si>
  <si>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</si>
  <si>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</si>
  <si>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</si>
  <si>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</si>
  <si>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</si>
  <si>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</si>
  <si>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</si>
  <si>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</si>
  <si>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</si>
  <si>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</si>
  <si>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</si>
  <si>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</si>
  <si>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</si>
  <si>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</si>
  <si>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</si>
  <si>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</si>
  <si>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</si>
  <si>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</si>
  <si>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</si>
  <si>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</si>
  <si>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</si>
  <si>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</si>
  <si>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</si>
  <si>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</si>
  <si>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</si>
  <si>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</si>
  <si>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</si>
  <si>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</si>
  <si>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</si>
  <si>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</si>
  <si>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</si>
  <si>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</si>
  <si>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</si>
  <si>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</si>
  <si>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</si>
  <si>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</si>
  <si>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</si>
  <si>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</si>
  <si>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</si>
  <si>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</si>
  <si>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</si>
  <si>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</si>
  <si>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</si>
  <si>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</si>
  <si>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</si>
  <si>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</si>
  <si>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</si>
  <si>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</si>
  <si>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</si>
  <si>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</si>
  <si>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</si>
  <si>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</si>
  <si>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</si>
  <si>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</si>
  <si>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</si>
  <si>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</si>
  <si>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</si>
  <si>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</si>
  <si>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</si>
  <si>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</si>
  <si>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</si>
  <si>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</si>
  <si>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</si>
  <si>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</si>
  <si>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</si>
  <si>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</si>
  <si>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</si>
  <si>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</si>
  <si>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</si>
  <si>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</si>
  <si>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</si>
  <si>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</si>
  <si>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</si>
  <si>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</si>
  <si>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</si>
  <si>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Klub Obedience CZ, z.s.</t>
  </si>
  <si>
    <t>Mistrovství Česke republiky v obedience, Tachyon / Čerčany</t>
  </si>
  <si>
    <t>Martha Landin</t>
  </si>
  <si>
    <t>Alexandra Křivohlavá</t>
  </si>
  <si>
    <t>Ladislava Richterová</t>
  </si>
  <si>
    <t>Pavla Husáková</t>
  </si>
  <si>
    <t>Nouzová Michaela</t>
  </si>
  <si>
    <t>Blondi Ginger Storm</t>
  </si>
  <si>
    <t>BOM</t>
  </si>
  <si>
    <t>Šubrtová Petra</t>
  </si>
  <si>
    <t>Aram Ezra Od Petrské brány</t>
  </si>
  <si>
    <t>NSDTR</t>
  </si>
  <si>
    <t>Boušková Eva</t>
  </si>
  <si>
    <t>Choco Dot Without Borders</t>
  </si>
  <si>
    <t>BOC</t>
  </si>
  <si>
    <t xml:space="preserve">Synková Veronika </t>
  </si>
  <si>
    <t>Albus Bohemia Jites</t>
  </si>
  <si>
    <t>AUO</t>
  </si>
  <si>
    <t>Rybová Anežka</t>
  </si>
  <si>
    <t>Interforce Springsteen</t>
  </si>
  <si>
    <t>Šinclová Kateřina</t>
  </si>
  <si>
    <t>Cinna Esuatty</t>
  </si>
  <si>
    <t>Němcová Petra</t>
  </si>
  <si>
    <t>Dar Tarlet</t>
  </si>
  <si>
    <t>Holečková Dana</t>
  </si>
  <si>
    <t>Voxx Darley Arabian</t>
  </si>
  <si>
    <t>Kliková Ludmila</t>
  </si>
  <si>
    <t>Felice Dog from Wonderland</t>
  </si>
  <si>
    <t>KOO</t>
  </si>
  <si>
    <t>Sedláčková Petra</t>
  </si>
  <si>
    <t>Cippy Esuatty</t>
  </si>
  <si>
    <t>Stehlíková Jana</t>
  </si>
  <si>
    <t>Be My Dream - Czech Paradise Line</t>
  </si>
  <si>
    <t>Gálová Karin</t>
  </si>
  <si>
    <t>Persecora Kwanah</t>
  </si>
  <si>
    <t>Polická Romana</t>
  </si>
  <si>
    <t>Hasenhirsch Katja</t>
  </si>
  <si>
    <t>BOA</t>
  </si>
  <si>
    <t>Kohlová Marie</t>
  </si>
  <si>
    <t>Yahoodka z Kovárny</t>
  </si>
  <si>
    <t>BOT</t>
  </si>
  <si>
    <t>Jičínská Natálie</t>
  </si>
  <si>
    <t>Birgit Ginger Storm</t>
  </si>
  <si>
    <t>Bulasová Tereza</t>
  </si>
  <si>
    <t>Aisha Dogcentrum's Guardian</t>
  </si>
  <si>
    <t>BC</t>
  </si>
  <si>
    <t>Berková Renáta</t>
  </si>
  <si>
    <t>Naomi z Peršlu</t>
  </si>
  <si>
    <t>IRT</t>
  </si>
  <si>
    <t>Plívová Michaela</t>
  </si>
  <si>
    <t>Quest For Fame Domidar Dogs</t>
  </si>
  <si>
    <t>SBT</t>
  </si>
  <si>
    <t>Nadhajská Sabina</t>
  </si>
  <si>
    <t>Joey Malanzvers</t>
  </si>
  <si>
    <t>Hrušková Eva</t>
  </si>
  <si>
    <t>Angie Z říční tišiny</t>
  </si>
  <si>
    <t>Bakošová Barbora</t>
  </si>
  <si>
    <t>Sania</t>
  </si>
  <si>
    <t>kříženec</t>
  </si>
  <si>
    <t>Ružová Denisa</t>
  </si>
  <si>
    <t>Interforce Speedlight</t>
  </si>
  <si>
    <t>Pech Richard</t>
  </si>
  <si>
    <t>Balance Axarzen</t>
  </si>
  <si>
    <t>Foltýnová Laubová Žaneta</t>
  </si>
  <si>
    <t>Highlander Hola-Hopa</t>
  </si>
  <si>
    <t xml:space="preserve">Procházková Marcela </t>
  </si>
  <si>
    <t>Fargo Andy´s President z Merboltic</t>
  </si>
  <si>
    <t>NS</t>
  </si>
  <si>
    <t>Jiřičková Anna</t>
  </si>
  <si>
    <t>Aznavour ze Statku Vlčkovice</t>
  </si>
  <si>
    <t>AKE</t>
  </si>
  <si>
    <t>Klímová Lucia</t>
  </si>
  <si>
    <t>North Slezský hrádek</t>
  </si>
  <si>
    <t>Latif the Guardians of Albion</t>
  </si>
  <si>
    <t>Trněná Alena</t>
  </si>
  <si>
    <t>Isabeau Denbrix</t>
  </si>
  <si>
    <t>NO</t>
  </si>
  <si>
    <t>Silbernáglová Adéla</t>
  </si>
  <si>
    <t>Mesmerizing Sun of Erya Haryon</t>
  </si>
  <si>
    <t>Moravcová Silvie</t>
  </si>
  <si>
    <t>Leonora Zlatá Skalka</t>
  </si>
  <si>
    <t>HAV</t>
  </si>
  <si>
    <t>Beast Boo Boo Rose Speedlight</t>
  </si>
  <si>
    <t>Patterdale terier</t>
  </si>
  <si>
    <t>Bibi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</si>
</sst>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2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C1" workbookViewId="0">
      <selection activeCell="A22" sqref="A22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90</v>
      </c>
      <c r="C2" s="67" t="s">
        <v>91</v>
      </c>
      <c r="D2" s="67" t="s">
        <v>92</v>
      </c>
      <c r="E2" s="7" t="s">
        <v>21</v>
      </c>
      <c r="F2" s="8"/>
      <c r="H2" s="9" t="s">
        <v>7</v>
      </c>
      <c r="I2" s="83" t="s">
        <v>84</v>
      </c>
      <c r="J2" s="83"/>
      <c r="K2" s="83"/>
    </row>
    <row r="3" spans="1:11" ht="15.6" x14ac:dyDescent="0.3">
      <c r="A3" s="5">
        <v>2</v>
      </c>
      <c r="B3" s="67" t="s">
        <v>93</v>
      </c>
      <c r="C3" s="67" t="s">
        <v>94</v>
      </c>
      <c r="D3" s="67" t="s">
        <v>95</v>
      </c>
      <c r="E3" s="7" t="s">
        <v>21</v>
      </c>
      <c r="F3" s="8"/>
      <c r="H3" s="10" t="s">
        <v>8</v>
      </c>
      <c r="I3" s="84" t="s">
        <v>85</v>
      </c>
      <c r="J3" s="84"/>
      <c r="K3" s="84"/>
    </row>
    <row r="4" spans="1:11" ht="16.2" thickBot="1" x14ac:dyDescent="0.35">
      <c r="A4" s="5">
        <v>3</v>
      </c>
      <c r="B4" s="67" t="s">
        <v>96</v>
      </c>
      <c r="C4" s="67" t="s">
        <v>97</v>
      </c>
      <c r="D4" s="67" t="s">
        <v>98</v>
      </c>
      <c r="E4" s="7" t="s">
        <v>21</v>
      </c>
      <c r="F4" s="8"/>
      <c r="H4" s="11" t="s">
        <v>10</v>
      </c>
      <c r="I4" s="85">
        <v>45220</v>
      </c>
      <c r="J4" s="85"/>
      <c r="K4" s="85"/>
    </row>
    <row r="5" spans="1:11" ht="16.2" thickBot="1" x14ac:dyDescent="0.35">
      <c r="A5" s="5">
        <v>4</v>
      </c>
      <c r="B5" s="67" t="s">
        <v>99</v>
      </c>
      <c r="C5" s="67" t="s">
        <v>100</v>
      </c>
      <c r="D5" s="67" t="s">
        <v>101</v>
      </c>
      <c r="E5" s="7" t="s">
        <v>21</v>
      </c>
      <c r="F5" s="8"/>
    </row>
    <row r="6" spans="1:11" ht="18" x14ac:dyDescent="0.35">
      <c r="A6" s="5">
        <v>5</v>
      </c>
      <c r="B6" s="67" t="s">
        <v>102</v>
      </c>
      <c r="C6" s="67" t="s">
        <v>103</v>
      </c>
      <c r="D6" s="67" t="s">
        <v>98</v>
      </c>
      <c r="E6" s="7" t="s">
        <v>21</v>
      </c>
      <c r="F6" s="8"/>
      <c r="H6" s="86" t="s">
        <v>11</v>
      </c>
      <c r="I6" s="86"/>
      <c r="J6" s="86"/>
      <c r="K6" s="86"/>
    </row>
    <row r="7" spans="1:11" ht="15.6" x14ac:dyDescent="0.3">
      <c r="A7" s="5">
        <v>6</v>
      </c>
      <c r="B7" s="67" t="s">
        <v>104</v>
      </c>
      <c r="C7" s="67" t="s">
        <v>105</v>
      </c>
      <c r="D7" s="67" t="s">
        <v>98</v>
      </c>
      <c r="E7" s="7" t="s">
        <v>21</v>
      </c>
      <c r="F7" s="8"/>
      <c r="H7" s="12" t="s">
        <v>12</v>
      </c>
      <c r="I7" s="13"/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106</v>
      </c>
      <c r="C8" s="67" t="s">
        <v>107</v>
      </c>
      <c r="D8" s="67" t="s">
        <v>98</v>
      </c>
      <c r="E8" s="7" t="s">
        <v>21</v>
      </c>
      <c r="F8" s="8"/>
      <c r="H8" s="15" t="s">
        <v>15</v>
      </c>
      <c r="I8" s="16"/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108</v>
      </c>
      <c r="C9" s="67" t="s">
        <v>109</v>
      </c>
      <c r="D9" s="67" t="s">
        <v>98</v>
      </c>
      <c r="E9" s="7" t="s">
        <v>21</v>
      </c>
      <c r="F9" s="8"/>
    </row>
    <row r="10" spans="1:11" ht="18" x14ac:dyDescent="0.35">
      <c r="A10" s="5">
        <v>9</v>
      </c>
      <c r="B10" s="67" t="s">
        <v>110</v>
      </c>
      <c r="C10" s="67" t="s">
        <v>111</v>
      </c>
      <c r="D10" s="67" t="s">
        <v>112</v>
      </c>
      <c r="E10" s="7" t="s">
        <v>21</v>
      </c>
      <c r="F10" s="8"/>
      <c r="H10" s="87" t="s">
        <v>18</v>
      </c>
      <c r="I10" s="87"/>
      <c r="J10" s="87"/>
      <c r="K10" s="87"/>
    </row>
    <row r="11" spans="1:11" ht="15.6" x14ac:dyDescent="0.3">
      <c r="A11" s="5">
        <v>10</v>
      </c>
      <c r="B11" s="67" t="s">
        <v>113</v>
      </c>
      <c r="C11" s="67" t="s">
        <v>114</v>
      </c>
      <c r="D11" s="67" t="s">
        <v>98</v>
      </c>
      <c r="E11" s="7" t="s">
        <v>21</v>
      </c>
      <c r="F11" s="8"/>
      <c r="H11" s="18" t="s">
        <v>12</v>
      </c>
      <c r="I11" s="13" t="s">
        <v>86</v>
      </c>
      <c r="J11" s="19" t="s">
        <v>13</v>
      </c>
      <c r="K11" s="68" t="s">
        <v>88</v>
      </c>
    </row>
    <row r="12" spans="1:11" ht="16.2" thickBot="1" x14ac:dyDescent="0.35">
      <c r="A12" s="5">
        <v>11</v>
      </c>
      <c r="B12" s="67" t="s">
        <v>115</v>
      </c>
      <c r="C12" s="67" t="s">
        <v>116</v>
      </c>
      <c r="D12" s="67" t="s">
        <v>98</v>
      </c>
      <c r="E12" s="7" t="s">
        <v>21</v>
      </c>
      <c r="F12" s="8"/>
      <c r="H12" s="20" t="s">
        <v>15</v>
      </c>
      <c r="I12" s="16" t="s">
        <v>87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117</v>
      </c>
      <c r="C13" s="67" t="s">
        <v>118</v>
      </c>
      <c r="D13" s="67" t="s">
        <v>92</v>
      </c>
      <c r="E13" s="7" t="s">
        <v>21</v>
      </c>
      <c r="F13" s="8"/>
    </row>
    <row r="14" spans="1:11" ht="18" x14ac:dyDescent="0.35">
      <c r="A14" s="5">
        <v>13</v>
      </c>
      <c r="B14" s="67" t="s">
        <v>119</v>
      </c>
      <c r="C14" s="67" t="s">
        <v>120</v>
      </c>
      <c r="D14" s="67" t="s">
        <v>121</v>
      </c>
      <c r="E14" s="7" t="s">
        <v>21</v>
      </c>
      <c r="F14" s="8"/>
      <c r="H14" s="88" t="s">
        <v>19</v>
      </c>
      <c r="I14" s="88"/>
      <c r="J14" s="88"/>
      <c r="K14" s="88"/>
    </row>
    <row r="15" spans="1:11" ht="15.6" x14ac:dyDescent="0.3">
      <c r="A15" s="5">
        <v>14</v>
      </c>
      <c r="B15" s="67" t="s">
        <v>122</v>
      </c>
      <c r="C15" s="67" t="s">
        <v>123</v>
      </c>
      <c r="D15" s="67" t="s">
        <v>124</v>
      </c>
      <c r="E15" s="7" t="s">
        <v>21</v>
      </c>
      <c r="F15" s="8"/>
      <c r="H15" s="22" t="s">
        <v>12</v>
      </c>
      <c r="I15" s="13" t="s">
        <v>86</v>
      </c>
      <c r="J15" s="23" t="s">
        <v>13</v>
      </c>
      <c r="K15" s="68" t="s">
        <v>88</v>
      </c>
    </row>
    <row r="16" spans="1:11" ht="16.2" thickBot="1" x14ac:dyDescent="0.35">
      <c r="A16" s="5">
        <v>15</v>
      </c>
      <c r="B16" s="67" t="s">
        <v>125</v>
      </c>
      <c r="C16" s="67" t="s">
        <v>126</v>
      </c>
      <c r="D16" s="67" t="s">
        <v>92</v>
      </c>
      <c r="E16" s="7" t="s">
        <v>21</v>
      </c>
      <c r="F16" s="8"/>
      <c r="H16" s="24" t="s">
        <v>15</v>
      </c>
      <c r="I16" s="16" t="s">
        <v>89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127</v>
      </c>
      <c r="C17" s="67" t="s">
        <v>128</v>
      </c>
      <c r="D17" s="67" t="s">
        <v>129</v>
      </c>
      <c r="E17" s="7" t="s">
        <v>21</v>
      </c>
      <c r="F17" s="8"/>
    </row>
    <row r="18" spans="1:11" ht="18" x14ac:dyDescent="0.35">
      <c r="A18" s="5">
        <v>17</v>
      </c>
      <c r="B18" s="67" t="s">
        <v>130</v>
      </c>
      <c r="C18" s="67" t="s">
        <v>131</v>
      </c>
      <c r="D18" s="67" t="s">
        <v>132</v>
      </c>
      <c r="E18" s="7" t="s">
        <v>21</v>
      </c>
      <c r="F18" s="8"/>
      <c r="H18" s="82" t="s">
        <v>20</v>
      </c>
      <c r="I18" s="82"/>
      <c r="J18" s="82"/>
      <c r="K18" s="82"/>
    </row>
    <row r="19" spans="1:11" ht="15.6" x14ac:dyDescent="0.3">
      <c r="A19" s="5">
        <v>18</v>
      </c>
      <c r="B19" s="67" t="s">
        <v>133</v>
      </c>
      <c r="C19" s="67" t="s">
        <v>134</v>
      </c>
      <c r="D19" s="67" t="s">
        <v>135</v>
      </c>
      <c r="E19" s="7" t="s">
        <v>21</v>
      </c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67" t="s">
        <v>136</v>
      </c>
      <c r="C20" s="67" t="s">
        <v>137</v>
      </c>
      <c r="D20" s="67" t="s">
        <v>92</v>
      </c>
      <c r="E20" s="7" t="s">
        <v>21</v>
      </c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>
        <v>20</v>
      </c>
      <c r="B21" s="67" t="s">
        <v>138</v>
      </c>
      <c r="C21" s="67" t="s">
        <v>139</v>
      </c>
      <c r="D21" s="67" t="s">
        <v>92</v>
      </c>
      <c r="E21" s="7" t="s">
        <v>21</v>
      </c>
      <c r="F21" s="8"/>
    </row>
    <row r="22" spans="1:11" ht="15.6" x14ac:dyDescent="0.3">
      <c r="A22" s="5">
        <v>21</v>
      </c>
      <c r="B22" s="67" t="s">
        <v>140</v>
      </c>
      <c r="C22" s="67" t="s">
        <v>141</v>
      </c>
      <c r="D22" s="67" t="s">
        <v>142</v>
      </c>
      <c r="E22" s="7" t="s">
        <v>9</v>
      </c>
      <c r="F22" s="8"/>
    </row>
    <row r="23" spans="1:11" ht="15.6" x14ac:dyDescent="0.3">
      <c r="A23" s="5">
        <v>22</v>
      </c>
      <c r="B23" s="67" t="s">
        <v>143</v>
      </c>
      <c r="C23" s="67" t="s">
        <v>144</v>
      </c>
      <c r="D23" s="67" t="s">
        <v>98</v>
      </c>
      <c r="E23" s="7" t="s">
        <v>9</v>
      </c>
      <c r="F23" s="8"/>
      <c r="H23" s="30" t="s">
        <v>22</v>
      </c>
    </row>
    <row r="24" spans="1:11" ht="15.6" x14ac:dyDescent="0.3">
      <c r="A24" s="5">
        <v>23</v>
      </c>
      <c r="B24" s="67" t="s">
        <v>145</v>
      </c>
      <c r="C24" s="67" t="s">
        <v>146</v>
      </c>
      <c r="D24" s="67" t="s">
        <v>92</v>
      </c>
      <c r="E24" s="7" t="s">
        <v>9</v>
      </c>
      <c r="F24" s="8"/>
      <c r="H24" s="31" t="s">
        <v>23</v>
      </c>
    </row>
    <row r="25" spans="1:11" ht="15.6" x14ac:dyDescent="0.3">
      <c r="A25" s="5">
        <v>24</v>
      </c>
      <c r="B25" s="67" t="s">
        <v>147</v>
      </c>
      <c r="C25" s="67" t="s">
        <v>148</v>
      </c>
      <c r="D25" s="67" t="s">
        <v>98</v>
      </c>
      <c r="E25" s="7" t="s">
        <v>9</v>
      </c>
      <c r="F25" s="8"/>
      <c r="H25" s="31" t="s">
        <v>24</v>
      </c>
    </row>
    <row r="26" spans="1:11" ht="15.6" x14ac:dyDescent="0.3">
      <c r="A26" s="5">
        <v>25</v>
      </c>
      <c r="B26" s="67" t="s">
        <v>149</v>
      </c>
      <c r="C26" s="67" t="s">
        <v>150</v>
      </c>
      <c r="D26" s="67" t="s">
        <v>151</v>
      </c>
      <c r="E26" s="7" t="s">
        <v>9</v>
      </c>
      <c r="F26" s="8"/>
      <c r="H26" s="31" t="s">
        <v>25</v>
      </c>
    </row>
    <row r="27" spans="1:11" ht="15.6" x14ac:dyDescent="0.3">
      <c r="A27" s="5">
        <v>26</v>
      </c>
      <c r="B27" s="67" t="s">
        <v>152</v>
      </c>
      <c r="C27" s="67" t="s">
        <v>153</v>
      </c>
      <c r="D27" s="67" t="s">
        <v>154</v>
      </c>
      <c r="E27" s="7" t="s">
        <v>9</v>
      </c>
      <c r="F27" s="8"/>
    </row>
    <row r="28" spans="1:11" ht="15.6" x14ac:dyDescent="0.3">
      <c r="A28" s="5">
        <v>27</v>
      </c>
      <c r="B28" s="6" t="s">
        <v>155</v>
      </c>
      <c r="C28" s="6" t="s">
        <v>156</v>
      </c>
      <c r="D28" s="6" t="s">
        <v>98</v>
      </c>
      <c r="E28" s="7" t="s">
        <v>9</v>
      </c>
      <c r="F28" s="8"/>
    </row>
    <row r="29" spans="1:11" ht="15.6" x14ac:dyDescent="0.3">
      <c r="A29" s="5">
        <v>28</v>
      </c>
      <c r="B29" s="6" t="s">
        <v>106</v>
      </c>
      <c r="C29" s="6" t="s">
        <v>157</v>
      </c>
      <c r="D29" s="6" t="s">
        <v>98</v>
      </c>
      <c r="E29" s="7" t="s">
        <v>9</v>
      </c>
      <c r="F29" s="8"/>
    </row>
    <row r="30" spans="1:11" ht="15.6" x14ac:dyDescent="0.3">
      <c r="A30" s="5">
        <v>29</v>
      </c>
      <c r="B30" s="6" t="s">
        <v>158</v>
      </c>
      <c r="C30" s="6" t="s">
        <v>159</v>
      </c>
      <c r="D30" s="6" t="s">
        <v>160</v>
      </c>
      <c r="E30" s="7" t="s">
        <v>9</v>
      </c>
      <c r="F30" s="8"/>
    </row>
    <row r="31" spans="1:11" ht="15.6" x14ac:dyDescent="0.3">
      <c r="A31" s="5">
        <v>30</v>
      </c>
      <c r="B31" s="6" t="s">
        <v>161</v>
      </c>
      <c r="C31" s="6" t="s">
        <v>162</v>
      </c>
      <c r="D31" s="6" t="s">
        <v>135</v>
      </c>
      <c r="E31" s="7" t="s">
        <v>9</v>
      </c>
      <c r="F31" s="8"/>
    </row>
    <row r="32" spans="1:11" ht="15.6" x14ac:dyDescent="0.3">
      <c r="A32" s="5">
        <v>31</v>
      </c>
      <c r="B32" s="6" t="s">
        <v>163</v>
      </c>
      <c r="C32" s="6" t="s">
        <v>164</v>
      </c>
      <c r="D32" s="6" t="s">
        <v>165</v>
      </c>
      <c r="E32" s="7" t="s">
        <v>9</v>
      </c>
      <c r="F32" s="8"/>
    </row>
    <row r="33" spans="1:6" ht="15.6" x14ac:dyDescent="0.3">
      <c r="A33" s="5">
        <v>32</v>
      </c>
      <c r="B33" s="6" t="s">
        <v>143</v>
      </c>
      <c r="C33" s="6" t="s">
        <v>166</v>
      </c>
      <c r="D33" s="6" t="s">
        <v>167</v>
      </c>
      <c r="E33" s="7" t="s">
        <v>9</v>
      </c>
      <c r="F33" s="8"/>
    </row>
    <row r="34" spans="1:6" ht="15.6" x14ac:dyDescent="0.3">
      <c r="A34" s="5">
        <v>33</v>
      </c>
      <c r="B34" s="6" t="s">
        <v>130</v>
      </c>
      <c r="C34" s="6" t="s">
        <v>168</v>
      </c>
      <c r="D34" s="6" t="s">
        <v>142</v>
      </c>
      <c r="E34" s="7" t="s">
        <v>9</v>
      </c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6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Startovka!B8</f>
        <v>Němcová Petra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Startovka!C8</f>
        <v>Dar Tarlet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Startovka!D8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Startovka!E8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Výsledky!G8</f>
        <v>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>
        <v>9</v>
      </c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36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>
        <v>10</v>
      </c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27</v>
      </c>
      <c r="I20" s="64">
        <f t="shared" si="1"/>
        <v>28.5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9</v>
      </c>
      <c r="E21" s="61">
        <v>9</v>
      </c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36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>
        <v>8</v>
      </c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28</v>
      </c>
      <c r="I22" s="64">
        <f t="shared" si="1"/>
        <v>30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8.5</v>
      </c>
      <c r="E23" s="61">
        <v>8.5</v>
      </c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34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>
        <v>8</v>
      </c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36</v>
      </c>
      <c r="I24" s="64">
        <f t="shared" si="1"/>
        <v>34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8.5</v>
      </c>
      <c r="E25" s="61">
        <v>9</v>
      </c>
      <c r="F25" s="62">
        <f>IF(C13="OB-Z",Cviky!C10,IF(C13="OB1",Cviky!G10,IF(C13="OB2",Cviky!K10,IF(C13="OB3",Cviky!O10," "))))</f>
        <v>4</v>
      </c>
      <c r="G25" s="63">
        <f>IF(E17="není",H25,I25)</f>
        <v>35</v>
      </c>
      <c r="H25" s="64">
        <f t="shared" si="0"/>
        <v>34</v>
      </c>
      <c r="I25" s="64">
        <f t="shared" si="1"/>
        <v>35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16</v>
      </c>
      <c r="I26" s="64">
        <f t="shared" si="1"/>
        <v>18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281.5</v>
      </c>
      <c r="E28" s="94"/>
      <c r="F28" s="94"/>
      <c r="G28" s="94"/>
      <c r="H28" s="64">
        <f>SUM(G18:G27)</f>
        <v>281.5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1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Startovka!B9</f>
        <v>Holečková Dana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Startovka!C9</f>
        <v>Voxx Darley Arabian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Startovka!D9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Startovka!E9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Výsledky!G9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>
        <v>9</v>
      </c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36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</v>
      </c>
      <c r="E20" s="61">
        <v>8.5</v>
      </c>
      <c r="F20" s="62">
        <f>IF(C13="OB-Z",Cviky!C5,IF(C13="OB1",Cviky!G5,IF(C13="OB2",Cviky!K5,IF(C13="OB3",Cviky!O5," "))))</f>
        <v>3</v>
      </c>
      <c r="G20" s="63">
        <f>IF(E17="není",H20,I20)</f>
        <v>24.75</v>
      </c>
      <c r="H20" s="64">
        <f t="shared" si="0"/>
        <v>24</v>
      </c>
      <c r="I20" s="64">
        <f t="shared" si="1"/>
        <v>24.75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7</v>
      </c>
      <c r="E21" s="61">
        <v>6.5</v>
      </c>
      <c r="F21" s="62">
        <f>IF(C13="OB-Z",Cviky!C6,IF(C13="OB1",Cviky!G6,IF(C13="OB2",Cviky!K6,IF(C13="OB3",Cviky!O6," "))))</f>
        <v>4</v>
      </c>
      <c r="G21" s="63">
        <f>IF(E17="není",H21,I21)</f>
        <v>27</v>
      </c>
      <c r="H21" s="64">
        <f t="shared" si="0"/>
        <v>28</v>
      </c>
      <c r="I21" s="64">
        <f t="shared" si="1"/>
        <v>27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>
        <v>8</v>
      </c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28</v>
      </c>
      <c r="I22" s="64">
        <f t="shared" si="1"/>
        <v>30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7</v>
      </c>
      <c r="E23" s="61">
        <v>7</v>
      </c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28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>
        <v>8</v>
      </c>
      <c r="F24" s="62">
        <f>IF(C13="OB-Z",Cviky!C9,IF(C13="OB1",Cviky!G9,IF(C13="OB2",Cviky!K9,IF(C13="OB3",Cviky!O9," "))))</f>
        <v>4</v>
      </c>
      <c r="G24" s="63">
        <f>IF(E17="není",H24,I24)</f>
        <v>31</v>
      </c>
      <c r="H24" s="64">
        <f t="shared" si="0"/>
        <v>30</v>
      </c>
      <c r="I24" s="64">
        <f t="shared" si="1"/>
        <v>31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8</v>
      </c>
      <c r="E25" s="61">
        <v>8.5</v>
      </c>
      <c r="F25" s="62">
        <f>IF(C13="OB-Z",Cviky!C10,IF(C13="OB1",Cviky!G10,IF(C13="OB2",Cviky!K10,IF(C13="OB3",Cviky!O10," "))))</f>
        <v>4</v>
      </c>
      <c r="G25" s="63">
        <f>IF(E17="není",H25,I25)</f>
        <v>33</v>
      </c>
      <c r="H25" s="64">
        <f t="shared" si="0"/>
        <v>32</v>
      </c>
      <c r="I25" s="64">
        <f t="shared" si="1"/>
        <v>33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16</v>
      </c>
      <c r="I26" s="64">
        <f t="shared" si="1"/>
        <v>18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257.75</v>
      </c>
      <c r="E28" s="94"/>
      <c r="F28" s="94"/>
      <c r="G28" s="94"/>
      <c r="H28" s="64">
        <f>SUM(G18:G27)</f>
        <v>257.75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1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Startovka!B10</f>
        <v>Kliková Ludmila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Startovka!C10</f>
        <v>Felice Dog from Wonderland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Startovka!D10</f>
        <v>KOO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Startovka!E10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Výsledky!G10</f>
        <v>18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9</v>
      </c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30</v>
      </c>
      <c r="I18" s="64">
        <f t="shared" ref="I18:I27" si="1">SUM(((D18+E18)*F18)/2)</f>
        <v>28.5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>
        <v>9</v>
      </c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32</v>
      </c>
      <c r="I19" s="64">
        <f t="shared" si="1"/>
        <v>34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5</v>
      </c>
      <c r="E20" s="61">
        <v>5.5</v>
      </c>
      <c r="F20" s="62">
        <f>IF(C13="OB-Z",Cviky!C5,IF(C13="OB1",Cviky!G5,IF(C13="OB2",Cviky!K5,IF(C13="OB3",Cviky!O5," "))))</f>
        <v>3</v>
      </c>
      <c r="G20" s="63">
        <f>IF(E17="není",H20,I20)</f>
        <v>15.75</v>
      </c>
      <c r="H20" s="64">
        <f t="shared" si="0"/>
        <v>15</v>
      </c>
      <c r="I20" s="64">
        <f t="shared" si="1"/>
        <v>15.75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7</v>
      </c>
      <c r="E21" s="61">
        <v>6.5</v>
      </c>
      <c r="F21" s="62">
        <f>IF(C13="OB-Z",Cviky!C6,IF(C13="OB1",Cviky!G6,IF(C13="OB2",Cviky!K6,IF(C13="OB3",Cviky!O6," "))))</f>
        <v>4</v>
      </c>
      <c r="G21" s="63">
        <f>IF(E17="není",H21,I21)</f>
        <v>27</v>
      </c>
      <c r="H21" s="64">
        <f t="shared" si="0"/>
        <v>28</v>
      </c>
      <c r="I21" s="64">
        <f t="shared" si="1"/>
        <v>27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</v>
      </c>
      <c r="E22" s="61">
        <v>0</v>
      </c>
      <c r="F22" s="62">
        <f>IF(C13="OB-Z",Cviky!C7,IF(C13="OB1",Cviky!G7,IF(C13="OB2",Cviky!K7,IF(C13="OB3",Cviky!O7," "))))</f>
        <v>4</v>
      </c>
      <c r="G22" s="63">
        <f>IF(E17="není",H22,I22)</f>
        <v>10</v>
      </c>
      <c r="H22" s="64">
        <f t="shared" si="0"/>
        <v>20</v>
      </c>
      <c r="I22" s="64">
        <f t="shared" si="1"/>
        <v>10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8</v>
      </c>
      <c r="E23" s="61">
        <v>9</v>
      </c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32</v>
      </c>
      <c r="I23" s="64">
        <f t="shared" si="1"/>
        <v>34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>
        <v>0</v>
      </c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7</v>
      </c>
      <c r="E25" s="61">
        <v>8</v>
      </c>
      <c r="F25" s="62">
        <f>IF(C13="OB-Z",Cviky!C10,IF(C13="OB1",Cviky!G10,IF(C13="OB2",Cviky!K10,IF(C13="OB3",Cviky!O10," "))))</f>
        <v>4</v>
      </c>
      <c r="G25" s="63">
        <f>IF(E17="není",H25,I25)</f>
        <v>30</v>
      </c>
      <c r="H25" s="64">
        <f t="shared" si="0"/>
        <v>28</v>
      </c>
      <c r="I25" s="64">
        <f t="shared" si="1"/>
        <v>30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>
        <v>0</v>
      </c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179.25</v>
      </c>
      <c r="E28" s="94"/>
      <c r="F28" s="94"/>
      <c r="G28" s="94"/>
      <c r="H28" s="64">
        <f>SUM(G18:G27)</f>
        <v>179.25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1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Startovka!B11</f>
        <v>Sedláčková Petra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Startovka!C11</f>
        <v>Cippy Esuatty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Startovka!D11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Startovka!E11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Výsledky!G11</f>
        <v>11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>
        <v>9</v>
      </c>
      <c r="F19" s="62">
        <f>IF(C13="OB-Z",Cviky!C4,IF(C13="OB1",Cviky!G4,IF(C13="OB2",Cviky!K4,IF(C13="OB3",Cviky!O4," "))))</f>
        <v>4</v>
      </c>
      <c r="G19" s="63">
        <f>IF(E17="není",H19,I19)</f>
        <v>35</v>
      </c>
      <c r="H19" s="64">
        <f t="shared" si="0"/>
        <v>34</v>
      </c>
      <c r="I19" s="64">
        <f t="shared" si="1"/>
        <v>35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>
        <v>0</v>
      </c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7.5</v>
      </c>
      <c r="E21" s="61">
        <v>8</v>
      </c>
      <c r="F21" s="62">
        <f>IF(C13="OB-Z",Cviky!C6,IF(C13="OB1",Cviky!G6,IF(C13="OB2",Cviky!K6,IF(C13="OB3",Cviky!O6," "))))</f>
        <v>4</v>
      </c>
      <c r="G21" s="63">
        <f>IF(E17="není",H21,I21)</f>
        <v>31</v>
      </c>
      <c r="H21" s="64">
        <f t="shared" si="0"/>
        <v>30</v>
      </c>
      <c r="I21" s="64">
        <f t="shared" si="1"/>
        <v>31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</v>
      </c>
      <c r="E22" s="61">
        <v>6</v>
      </c>
      <c r="F22" s="62">
        <f>IF(C13="OB-Z",Cviky!C7,IF(C13="OB1",Cviky!G7,IF(C13="OB2",Cviky!K7,IF(C13="OB3",Cviky!O7," "))))</f>
        <v>4</v>
      </c>
      <c r="G22" s="63">
        <f>IF(E17="není",H22,I22)</f>
        <v>22</v>
      </c>
      <c r="H22" s="64">
        <f t="shared" si="0"/>
        <v>20</v>
      </c>
      <c r="I22" s="64">
        <f t="shared" si="1"/>
        <v>22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7</v>
      </c>
      <c r="E23" s="61">
        <v>7</v>
      </c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28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</v>
      </c>
      <c r="E24" s="61">
        <v>5.5</v>
      </c>
      <c r="F24" s="62">
        <f>IF(C13="OB-Z",Cviky!C9,IF(C13="OB1",Cviky!G9,IF(C13="OB2",Cviky!K9,IF(C13="OB3",Cviky!O9," "))))</f>
        <v>4</v>
      </c>
      <c r="G24" s="63">
        <f>IF(E17="není",H24,I24)</f>
        <v>23</v>
      </c>
      <c r="H24" s="64">
        <f t="shared" si="0"/>
        <v>24</v>
      </c>
      <c r="I24" s="64">
        <f t="shared" si="1"/>
        <v>23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9</v>
      </c>
      <c r="E25" s="61">
        <v>9</v>
      </c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36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6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16</v>
      </c>
      <c r="H26" s="64">
        <f t="shared" si="0"/>
        <v>12</v>
      </c>
      <c r="I26" s="64">
        <f t="shared" si="1"/>
        <v>16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221</v>
      </c>
      <c r="E28" s="94"/>
      <c r="F28" s="94"/>
      <c r="G28" s="94"/>
      <c r="H28" s="64">
        <f>SUM(G18:G27)</f>
        <v>221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9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Startovka!B12</f>
        <v>Stehlíková Jana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Startovka!C12</f>
        <v>Be My Dream - Czech Paradise Line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Startovka!D12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Startovka!A12</f>
        <v>11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Startovka!E12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Výsledky!G12</f>
        <v>20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>
        <v>9</v>
      </c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27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>
        <v>8.5</v>
      </c>
      <c r="F19" s="62">
        <f>IF(C13="OB-Z",Cviky!C4,IF(C13="OB1",Cviky!G4,IF(C13="OB2",Cviky!K4,IF(C13="OB3",Cviky!O4," "))))</f>
        <v>4</v>
      </c>
      <c r="G19" s="63">
        <f>IF(E17="není",H19,I19)</f>
        <v>33</v>
      </c>
      <c r="H19" s="64">
        <f t="shared" si="0"/>
        <v>32</v>
      </c>
      <c r="I19" s="64">
        <f t="shared" si="1"/>
        <v>33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6.5</v>
      </c>
      <c r="E20" s="61">
        <v>7.5</v>
      </c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19.5</v>
      </c>
      <c r="I20" s="64">
        <f t="shared" si="1"/>
        <v>21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5.5</v>
      </c>
      <c r="E21" s="61">
        <v>5</v>
      </c>
      <c r="F21" s="62">
        <f>IF(C13="OB-Z",Cviky!C6,IF(C13="OB1",Cviky!G6,IF(C13="OB2",Cviky!K6,IF(C13="OB3",Cviky!O6," "))))</f>
        <v>4</v>
      </c>
      <c r="G21" s="63">
        <f>IF(E17="není",H21,I21)</f>
        <v>21</v>
      </c>
      <c r="H21" s="64">
        <f t="shared" si="0"/>
        <v>22</v>
      </c>
      <c r="I21" s="64">
        <f t="shared" si="1"/>
        <v>21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0</v>
      </c>
      <c r="E22" s="61">
        <v>0</v>
      </c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7.5</v>
      </c>
      <c r="E23" s="61">
        <v>6.5</v>
      </c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30</v>
      </c>
      <c r="I23" s="64">
        <f t="shared" si="1"/>
        <v>28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>
        <v>5</v>
      </c>
      <c r="F24" s="62">
        <f>IF(C13="OB-Z",Cviky!C9,IF(C13="OB1",Cviky!G9,IF(C13="OB2",Cviky!K9,IF(C13="OB3",Cviky!O9," "))))</f>
        <v>4</v>
      </c>
      <c r="G24" s="63">
        <f>IF(E17="není",H24,I24)</f>
        <v>10</v>
      </c>
      <c r="H24" s="64">
        <f t="shared" si="0"/>
        <v>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>
        <v>0</v>
      </c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5</v>
      </c>
      <c r="E26" s="61">
        <v>8</v>
      </c>
      <c r="F26" s="62">
        <f>IF(C13="OB-Z",Cviky!C11,IF(C13="OB1",Cviky!G11,IF(C13="OB2",Cviky!K11,IF(C13="OB3",Cviky!O11," "))))</f>
        <v>2</v>
      </c>
      <c r="G26" s="63">
        <f>IF(E17="není",H26,I26)</f>
        <v>13</v>
      </c>
      <c r="H26" s="64">
        <f t="shared" si="0"/>
        <v>10</v>
      </c>
      <c r="I26" s="64">
        <f t="shared" si="1"/>
        <v>13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153</v>
      </c>
      <c r="E28" s="94"/>
      <c r="F28" s="94"/>
      <c r="G28" s="94"/>
      <c r="H28" s="64">
        <f>SUM(G18:G27)</f>
        <v>153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9" workbookViewId="0">
      <selection activeCell="D20" sqref="D2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Startovka!B13</f>
        <v>Gálová Karin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Startovka!C13</f>
        <v>Persecora Kwanah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Startovka!D13</f>
        <v>BOM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Startovka!A13</f>
        <v>12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Startovka!E13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Výsledky!G13</f>
        <v>15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>
        <v>8</v>
      </c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32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5.5</v>
      </c>
      <c r="E20" s="61">
        <v>6</v>
      </c>
      <c r="F20" s="62">
        <f>IF(C13="OB-Z",Cviky!C5,IF(C13="OB1",Cviky!G5,IF(C13="OB2",Cviky!K5,IF(C13="OB3",Cviky!O5," "))))</f>
        <v>3</v>
      </c>
      <c r="G20" s="63">
        <f>IF(E17="není",H20,I20)</f>
        <v>17.25</v>
      </c>
      <c r="H20" s="64">
        <f t="shared" si="0"/>
        <v>16.5</v>
      </c>
      <c r="I20" s="64">
        <f t="shared" si="1"/>
        <v>17.25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7</v>
      </c>
      <c r="E21" s="61">
        <v>6.5</v>
      </c>
      <c r="F21" s="62">
        <f>IF(C13="OB-Z",Cviky!C6,IF(C13="OB1",Cviky!G6,IF(C13="OB2",Cviky!K6,IF(C13="OB3",Cviky!O6," "))))</f>
        <v>4</v>
      </c>
      <c r="G21" s="63">
        <f>IF(E17="není",H21,I21)</f>
        <v>27</v>
      </c>
      <c r="H21" s="64">
        <f t="shared" si="0"/>
        <v>28</v>
      </c>
      <c r="I21" s="64">
        <f t="shared" si="1"/>
        <v>27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>
        <v>6.5</v>
      </c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26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7.5</v>
      </c>
      <c r="E23" s="61">
        <v>8</v>
      </c>
      <c r="F23" s="62">
        <f>IF(C13="OB-Z",Cviky!C8,IF(C13="OB1",Cviky!G8,IF(C13="OB2",Cviky!K8,IF(C13="OB3",Cviky!O8," "))))</f>
        <v>4</v>
      </c>
      <c r="G23" s="63">
        <f>IF(E17="není",H23,I23)</f>
        <v>31</v>
      </c>
      <c r="H23" s="64">
        <f t="shared" si="0"/>
        <v>30</v>
      </c>
      <c r="I23" s="64">
        <f t="shared" si="1"/>
        <v>31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>
        <v>0</v>
      </c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7.5</v>
      </c>
      <c r="E25" s="61">
        <v>7.5</v>
      </c>
      <c r="F25" s="62">
        <f>IF(C13="OB-Z",Cviky!C10,IF(C13="OB1",Cviky!G10,IF(C13="OB2",Cviky!K10,IF(C13="OB3",Cviky!O10," "))))</f>
        <v>4</v>
      </c>
      <c r="G25" s="63">
        <f>IF(E17="není",H25,I25)</f>
        <v>30</v>
      </c>
      <c r="H25" s="64">
        <f t="shared" si="0"/>
        <v>30</v>
      </c>
      <c r="I25" s="64">
        <f t="shared" si="1"/>
        <v>30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16</v>
      </c>
      <c r="I26" s="64">
        <f t="shared" si="1"/>
        <v>18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211.25</v>
      </c>
      <c r="E28" s="94"/>
      <c r="F28" s="94"/>
      <c r="G28" s="94"/>
      <c r="H28" s="64">
        <f>SUM(G18:G27)</f>
        <v>211.25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2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Startovka!B14</f>
        <v>Polická Romana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Startovka!C14</f>
        <v>Hasenhirsch Katja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Startovka!D14</f>
        <v>BOA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Startovka!A14</f>
        <v>13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Startovka!E14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Výsledky!G14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7.5</v>
      </c>
      <c r="E19" s="61">
        <v>8.5</v>
      </c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30</v>
      </c>
      <c r="I19" s="64">
        <f t="shared" si="1"/>
        <v>32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>
        <v>8.5</v>
      </c>
      <c r="F20" s="62">
        <f>IF(C13="OB-Z",Cviky!C5,IF(C13="OB1",Cviky!G5,IF(C13="OB2",Cviky!K5,IF(C13="OB3",Cviky!O5," "))))</f>
        <v>3</v>
      </c>
      <c r="G20" s="63">
        <f>IF(E17="není",H20,I20)</f>
        <v>26.25</v>
      </c>
      <c r="H20" s="64">
        <f t="shared" si="0"/>
        <v>27</v>
      </c>
      <c r="I20" s="64">
        <f t="shared" si="1"/>
        <v>26.25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7</v>
      </c>
      <c r="E21" s="61">
        <v>7</v>
      </c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28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>
        <v>9</v>
      </c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36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8.5</v>
      </c>
      <c r="E23" s="61">
        <v>8</v>
      </c>
      <c r="F23" s="62">
        <f>IF(C13="OB-Z",Cviky!C8,IF(C13="OB1",Cviky!G8,IF(C13="OB2",Cviky!K8,IF(C13="OB3",Cviky!O8," "))))</f>
        <v>4</v>
      </c>
      <c r="G23" s="63">
        <f>IF(E17="není",H23,I23)</f>
        <v>33</v>
      </c>
      <c r="H23" s="64">
        <f t="shared" si="0"/>
        <v>34</v>
      </c>
      <c r="I23" s="64">
        <f t="shared" si="1"/>
        <v>33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10</v>
      </c>
      <c r="E24" s="61">
        <v>9.5</v>
      </c>
      <c r="F24" s="62">
        <f>IF(C13="OB-Z",Cviky!C9,IF(C13="OB1",Cviky!G9,IF(C13="OB2",Cviky!K9,IF(C13="OB3",Cviky!O9," "))))</f>
        <v>4</v>
      </c>
      <c r="G24" s="63">
        <f>IF(E17="není",H24,I24)</f>
        <v>39</v>
      </c>
      <c r="H24" s="64">
        <f t="shared" si="0"/>
        <v>40</v>
      </c>
      <c r="I24" s="64">
        <f t="shared" si="1"/>
        <v>39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9.5</v>
      </c>
      <c r="E25" s="61">
        <v>10</v>
      </c>
      <c r="F25" s="62">
        <f>IF(C13="OB-Z",Cviky!C10,IF(C13="OB1",Cviky!G10,IF(C13="OB2",Cviky!K10,IF(C13="OB3",Cviky!O10," "))))</f>
        <v>4</v>
      </c>
      <c r="G25" s="63">
        <f>IF(E17="není",H25,I25)</f>
        <v>39</v>
      </c>
      <c r="H25" s="64">
        <f t="shared" si="0"/>
        <v>38</v>
      </c>
      <c r="I25" s="64">
        <f t="shared" si="1"/>
        <v>39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283.25</v>
      </c>
      <c r="E28" s="94"/>
      <c r="F28" s="94"/>
      <c r="G28" s="94"/>
      <c r="H28" s="64">
        <f>SUM(G18:G27)</f>
        <v>283.25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11" workbookViewId="0">
      <selection activeCell="I24" sqref="I2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Startovka!B15</f>
        <v>Kohlová Marie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Startovka!C15</f>
        <v>Yahoodka z Kovárny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Startovka!D15</f>
        <v>BOT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Startovka!A15</f>
        <v>14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Startovka!E15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Výsledky!G15</f>
        <v>19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>
        <v>9.5</v>
      </c>
      <c r="F18" s="62">
        <f>IF(C13="OB-Z",Cviky!C3,IF(C13="OB1",Cviky!G3,IF(C13="OB2",Cviky!K3,IF(C13="OB3",Cviky!O3," "))))</f>
        <v>3</v>
      </c>
      <c r="G18" s="63">
        <f>IF(E17="není",H18,I18)</f>
        <v>27.75</v>
      </c>
      <c r="H18" s="64">
        <f t="shared" ref="H18:H27" si="0">SUM(D18*F18)</f>
        <v>27</v>
      </c>
      <c r="I18" s="64">
        <f t="shared" ref="I18:I27" si="1">SUM(((D18+E18)*F18)/2)</f>
        <v>27.75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7.5</v>
      </c>
      <c r="E19" s="61">
        <v>7.5</v>
      </c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30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>
        <v>0</v>
      </c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7</v>
      </c>
      <c r="E21" s="61">
        <v>7</v>
      </c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28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>
        <v>6.5</v>
      </c>
      <c r="F22" s="62">
        <f>IF(C13="OB-Z",Cviky!C7,IF(C13="OB1",Cviky!G7,IF(C13="OB2",Cviky!K7,IF(C13="OB3",Cviky!O7," "))))</f>
        <v>4</v>
      </c>
      <c r="G22" s="63">
        <f>IF(E17="není",H22,I22)</f>
        <v>27</v>
      </c>
      <c r="H22" s="64">
        <f t="shared" si="0"/>
        <v>28</v>
      </c>
      <c r="I22" s="64">
        <f t="shared" si="1"/>
        <v>27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8</v>
      </c>
      <c r="E23" s="61">
        <v>8.5</v>
      </c>
      <c r="F23" s="62">
        <f>IF(C13="OB-Z",Cviky!C8,IF(C13="OB1",Cviky!G8,IF(C13="OB2",Cviky!K8,IF(C13="OB3",Cviky!O8," "))))</f>
        <v>4</v>
      </c>
      <c r="G23" s="63">
        <f>IF(E17="není",H23,I23)</f>
        <v>33</v>
      </c>
      <c r="H23" s="64">
        <f t="shared" si="0"/>
        <v>32</v>
      </c>
      <c r="I23" s="64">
        <f t="shared" si="1"/>
        <v>33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>
        <v>0</v>
      </c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>
        <v>0</v>
      </c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165.75</v>
      </c>
      <c r="E28" s="94"/>
      <c r="F28" s="94"/>
      <c r="G28" s="94"/>
      <c r="H28" s="64">
        <f>SUM(G18:G27)</f>
        <v>165.75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9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Startovka!B16</f>
        <v>Jičínská Natálie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Startovka!C16</f>
        <v>Birgit Ginger Storm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Startovka!D16</f>
        <v>BOM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Startovka!A16</f>
        <v>15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Startovka!E16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Výsledky!G16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>
        <v>9.5</v>
      </c>
      <c r="F19" s="62">
        <f>IF(C13="OB-Z",Cviky!C4,IF(C13="OB1",Cviky!G4,IF(C13="OB2",Cviky!K4,IF(C13="OB3",Cviky!O4," "))))</f>
        <v>4</v>
      </c>
      <c r="G19" s="63">
        <f>IF(E17="není",H19,I19)</f>
        <v>37</v>
      </c>
      <c r="H19" s="64">
        <f t="shared" si="0"/>
        <v>36</v>
      </c>
      <c r="I19" s="64">
        <f t="shared" si="1"/>
        <v>37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>
        <v>8.5</v>
      </c>
      <c r="F20" s="62">
        <f>IF(C13="OB-Z",Cviky!C5,IF(C13="OB1",Cviky!G5,IF(C13="OB2",Cviky!K5,IF(C13="OB3",Cviky!O5," "))))</f>
        <v>3</v>
      </c>
      <c r="G20" s="63">
        <f>IF(E17="není",H20,I20)</f>
        <v>26.25</v>
      </c>
      <c r="H20" s="64">
        <f t="shared" si="0"/>
        <v>27</v>
      </c>
      <c r="I20" s="64">
        <f t="shared" si="1"/>
        <v>26.25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9.5</v>
      </c>
      <c r="E21" s="61">
        <v>10</v>
      </c>
      <c r="F21" s="62">
        <f>IF(C13="OB-Z",Cviky!C6,IF(C13="OB1",Cviky!G6,IF(C13="OB2",Cviky!K6,IF(C13="OB3",Cviky!O6," "))))</f>
        <v>4</v>
      </c>
      <c r="G21" s="63">
        <f>IF(E17="není",H21,I21)</f>
        <v>39</v>
      </c>
      <c r="H21" s="64">
        <f t="shared" si="0"/>
        <v>38</v>
      </c>
      <c r="I21" s="64">
        <f t="shared" si="1"/>
        <v>39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>
        <v>8</v>
      </c>
      <c r="F22" s="62">
        <f>IF(C13="OB-Z",Cviky!C7,IF(C13="OB1",Cviky!G7,IF(C13="OB2",Cviky!K7,IF(C13="OB3",Cviky!O7," "))))</f>
        <v>4</v>
      </c>
      <c r="G22" s="63">
        <f>IF(E17="není",H22,I22)</f>
        <v>31</v>
      </c>
      <c r="H22" s="64">
        <f t="shared" si="0"/>
        <v>30</v>
      </c>
      <c r="I22" s="64">
        <f t="shared" si="1"/>
        <v>31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9</v>
      </c>
      <c r="E23" s="61">
        <v>9.5</v>
      </c>
      <c r="F23" s="62">
        <f>IF(C13="OB-Z",Cviky!C8,IF(C13="OB1",Cviky!G8,IF(C13="OB2",Cviky!K8,IF(C13="OB3",Cviky!O8," "))))</f>
        <v>4</v>
      </c>
      <c r="G23" s="63">
        <f>IF(E17="není",H23,I23)</f>
        <v>37</v>
      </c>
      <c r="H23" s="64">
        <f t="shared" si="0"/>
        <v>36</v>
      </c>
      <c r="I23" s="64">
        <f t="shared" si="1"/>
        <v>37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</v>
      </c>
      <c r="E24" s="61">
        <v>7</v>
      </c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28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9.5</v>
      </c>
      <c r="E25" s="61">
        <v>9.5</v>
      </c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38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286.25</v>
      </c>
      <c r="E28" s="94"/>
      <c r="F28" s="94"/>
      <c r="G28" s="94"/>
      <c r="H28" s="64">
        <f>SUM(G18:G27)</f>
        <v>286.25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Startovka!B17</f>
        <v>Bulasová Tereza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Startovka!C17</f>
        <v>Aisha Dogcentrum's Guardian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Startovka!D17</f>
        <v>BC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Startovka!A17</f>
        <v>16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Startovka!E17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Výsledky!G17</f>
        <v>7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>
        <v>9.5</v>
      </c>
      <c r="F19" s="62">
        <f>IF(C13="OB-Z",Cviky!C4,IF(C13="OB1",Cviky!G4,IF(C13="OB2",Cviky!K4,IF(C13="OB3",Cviky!O4," "))))</f>
        <v>4</v>
      </c>
      <c r="G19" s="63">
        <f>IF(E17="není",H19,I19)</f>
        <v>35</v>
      </c>
      <c r="H19" s="64">
        <f t="shared" si="0"/>
        <v>32</v>
      </c>
      <c r="I19" s="64">
        <f t="shared" si="1"/>
        <v>35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8.5</v>
      </c>
      <c r="E20" s="61">
        <v>8</v>
      </c>
      <c r="F20" s="62">
        <f>IF(C13="OB-Z",Cviky!C5,IF(C13="OB1",Cviky!G5,IF(C13="OB2",Cviky!K5,IF(C13="OB3",Cviky!O5," "))))</f>
        <v>3</v>
      </c>
      <c r="G20" s="63">
        <f>IF(E17="není",H20,I20)</f>
        <v>24.75</v>
      </c>
      <c r="H20" s="64">
        <f t="shared" si="0"/>
        <v>25.5</v>
      </c>
      <c r="I20" s="64">
        <f t="shared" si="1"/>
        <v>24.75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7.5</v>
      </c>
      <c r="E21" s="61">
        <v>6.5</v>
      </c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30</v>
      </c>
      <c r="I21" s="64">
        <f t="shared" si="1"/>
        <v>28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>
        <v>7</v>
      </c>
      <c r="F22" s="62">
        <f>IF(C13="OB-Z",Cviky!C7,IF(C13="OB1",Cviky!G7,IF(C13="OB2",Cviky!K7,IF(C13="OB3",Cviky!O7," "))))</f>
        <v>4</v>
      </c>
      <c r="G22" s="63">
        <f>IF(E17="není",H22,I22)</f>
        <v>27</v>
      </c>
      <c r="H22" s="64">
        <f t="shared" si="0"/>
        <v>26</v>
      </c>
      <c r="I22" s="64">
        <f t="shared" si="1"/>
        <v>27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9</v>
      </c>
      <c r="E23" s="61">
        <v>9</v>
      </c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36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>
        <v>7</v>
      </c>
      <c r="F24" s="62">
        <f>IF(C13="OB-Z",Cviky!C9,IF(C13="OB1",Cviky!G9,IF(C13="OB2",Cviky!K9,IF(C13="OB3",Cviky!O9," "))))</f>
        <v>4</v>
      </c>
      <c r="G24" s="63">
        <f>IF(E17="není",H24,I24)</f>
        <v>29</v>
      </c>
      <c r="H24" s="64">
        <f t="shared" si="0"/>
        <v>30</v>
      </c>
      <c r="I24" s="64">
        <f t="shared" si="1"/>
        <v>29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9</v>
      </c>
      <c r="E25" s="61">
        <v>9.5</v>
      </c>
      <c r="F25" s="62">
        <f>IF(C13="OB-Z",Cviky!C10,IF(C13="OB1",Cviky!G10,IF(C13="OB2",Cviky!K10,IF(C13="OB3",Cviky!O10," "))))</f>
        <v>4</v>
      </c>
      <c r="G25" s="63">
        <f>IF(E17="není",H25,I25)</f>
        <v>37</v>
      </c>
      <c r="H25" s="64">
        <f t="shared" si="0"/>
        <v>36</v>
      </c>
      <c r="I25" s="64">
        <f t="shared" si="1"/>
        <v>37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266.75</v>
      </c>
      <c r="E28" s="94"/>
      <c r="F28" s="94"/>
      <c r="G28" s="94"/>
      <c r="H28" s="64">
        <f>SUM(G18:G27)</f>
        <v>266.75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B10" sqref="B10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89" t="s">
        <v>11</v>
      </c>
      <c r="B1" s="89"/>
      <c r="C1" s="89"/>
      <c r="E1" s="89" t="s">
        <v>18</v>
      </c>
      <c r="F1" s="89"/>
      <c r="G1" s="89"/>
      <c r="I1" s="89" t="s">
        <v>19</v>
      </c>
      <c r="J1" s="89"/>
      <c r="K1" s="89"/>
      <c r="M1" s="89" t="s">
        <v>20</v>
      </c>
      <c r="N1" s="89"/>
      <c r="O1" s="89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44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35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44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34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78</v>
      </c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44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77</v>
      </c>
      <c r="G5" s="34">
        <f t="shared" si="0"/>
        <v>3</v>
      </c>
      <c r="I5" s="37">
        <v>3</v>
      </c>
      <c r="J5" s="38" t="s">
        <v>38</v>
      </c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44</v>
      </c>
      <c r="C6" s="34">
        <f t="shared" si="3"/>
        <v>3</v>
      </c>
      <c r="D6" s="36"/>
      <c r="E6" s="37">
        <v>4</v>
      </c>
      <c r="F6" s="38" t="s">
        <v>81</v>
      </c>
      <c r="G6" s="34">
        <f t="shared" si="0"/>
        <v>4</v>
      </c>
      <c r="I6" s="37">
        <v>4</v>
      </c>
      <c r="J6" s="38" t="s">
        <v>32</v>
      </c>
      <c r="K6" s="37">
        <f t="shared" si="1"/>
        <v>4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44</v>
      </c>
      <c r="C7" s="34">
        <f t="shared" si="3"/>
        <v>3</v>
      </c>
      <c r="D7" s="36"/>
      <c r="E7" s="37">
        <v>5</v>
      </c>
      <c r="F7" s="38" t="s">
        <v>32</v>
      </c>
      <c r="G7" s="34">
        <f t="shared" si="0"/>
        <v>4</v>
      </c>
      <c r="I7" s="37">
        <v>5</v>
      </c>
      <c r="J7" s="38" t="s">
        <v>69</v>
      </c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44</v>
      </c>
      <c r="C8" s="34">
        <f t="shared" si="3"/>
        <v>3</v>
      </c>
      <c r="D8" s="36"/>
      <c r="E8" s="37">
        <v>6</v>
      </c>
      <c r="F8" s="38" t="s">
        <v>70</v>
      </c>
      <c r="G8" s="34">
        <f t="shared" si="0"/>
        <v>4</v>
      </c>
      <c r="I8" s="37">
        <v>6</v>
      </c>
      <c r="J8" s="38" t="s">
        <v>33</v>
      </c>
      <c r="K8" s="37">
        <f t="shared" si="1"/>
        <v>4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44</v>
      </c>
      <c r="C9" s="34">
        <f t="shared" si="3"/>
        <v>3</v>
      </c>
      <c r="D9" s="36"/>
      <c r="E9" s="37">
        <v>7</v>
      </c>
      <c r="F9" s="38" t="s">
        <v>33</v>
      </c>
      <c r="G9" s="34">
        <f t="shared" si="0"/>
        <v>4</v>
      </c>
      <c r="I9" s="37">
        <v>7</v>
      </c>
      <c r="J9" s="38" t="s">
        <v>37</v>
      </c>
      <c r="K9" s="37">
        <f t="shared" si="1"/>
        <v>4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44</v>
      </c>
      <c r="C10" s="34">
        <f t="shared" si="3"/>
        <v>3</v>
      </c>
      <c r="D10" s="36"/>
      <c r="E10" s="76">
        <v>8</v>
      </c>
      <c r="F10" s="77" t="s">
        <v>40</v>
      </c>
      <c r="G10" s="34">
        <f t="shared" si="0"/>
        <v>4</v>
      </c>
      <c r="I10" s="37">
        <v>8</v>
      </c>
      <c r="J10" s="38" t="s">
        <v>73</v>
      </c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44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31</v>
      </c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44</v>
      </c>
      <c r="C12" s="34">
        <f t="shared" si="3"/>
        <v>3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11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Startovka!B18</f>
        <v>Berková Renáta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Startovka!C18</f>
        <v>Naomi z Peršlu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Startovka!D18</f>
        <v>IRT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Startovka!A18</f>
        <v>17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Startovka!E18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Výsledky!G18</f>
        <v>16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>
        <v>8.5</v>
      </c>
      <c r="F18" s="62">
        <f>IF(C13="OB-Z",Cviky!C3,IF(C13="OB1",Cviky!G3,IF(C13="OB2",Cviky!K3,IF(C13="OB3",Cviky!O3," "))))</f>
        <v>3</v>
      </c>
      <c r="G18" s="63">
        <f>IF(E17="není",H18,I18)</f>
        <v>26.25</v>
      </c>
      <c r="H18" s="64">
        <f t="shared" ref="H18:H27" si="0">SUM(D18*F18)</f>
        <v>27</v>
      </c>
      <c r="I18" s="64">
        <f t="shared" ref="I18:I27" si="1">SUM(((D18+E18)*F18)/2)</f>
        <v>26.25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>
        <v>8.5</v>
      </c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34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7.5</v>
      </c>
      <c r="E20" s="61">
        <v>8</v>
      </c>
      <c r="F20" s="62">
        <f>IF(C13="OB-Z",Cviky!C5,IF(C13="OB1",Cviky!G5,IF(C13="OB2",Cviky!K5,IF(C13="OB3",Cviky!O5," "))))</f>
        <v>3</v>
      </c>
      <c r="G20" s="63">
        <f>IF(E17="není",H20,I20)</f>
        <v>23.25</v>
      </c>
      <c r="H20" s="64">
        <f t="shared" si="0"/>
        <v>22.5</v>
      </c>
      <c r="I20" s="64">
        <f t="shared" si="1"/>
        <v>23.25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5.5</v>
      </c>
      <c r="E21" s="61">
        <v>5.5</v>
      </c>
      <c r="F21" s="62">
        <f>IF(C13="OB-Z",Cviky!C6,IF(C13="OB1",Cviky!G6,IF(C13="OB2",Cviky!K6,IF(C13="OB3",Cviky!O6," "))))</f>
        <v>4</v>
      </c>
      <c r="G21" s="63">
        <f>IF(E17="není",H21,I21)</f>
        <v>22</v>
      </c>
      <c r="H21" s="64">
        <f t="shared" si="0"/>
        <v>22</v>
      </c>
      <c r="I21" s="64">
        <f t="shared" si="1"/>
        <v>22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5.5</v>
      </c>
      <c r="E22" s="61">
        <v>7</v>
      </c>
      <c r="F22" s="62">
        <f>IF(C13="OB-Z",Cviky!C7,IF(C13="OB1",Cviky!G7,IF(C13="OB2",Cviky!K7,IF(C13="OB3",Cviky!O7," "))))</f>
        <v>4</v>
      </c>
      <c r="G22" s="63">
        <f>IF(E17="není",H22,I22)</f>
        <v>25</v>
      </c>
      <c r="H22" s="64">
        <f t="shared" si="0"/>
        <v>22</v>
      </c>
      <c r="I22" s="64">
        <f t="shared" si="1"/>
        <v>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8.5</v>
      </c>
      <c r="E23" s="61">
        <v>9</v>
      </c>
      <c r="F23" s="62">
        <f>IF(C13="OB-Z",Cviky!C8,IF(C13="OB1",Cviky!G8,IF(C13="OB2",Cviky!K8,IF(C13="OB3",Cviky!O8," "))))</f>
        <v>4</v>
      </c>
      <c r="G23" s="63">
        <f>IF(E17="není",H23,I23)</f>
        <v>35</v>
      </c>
      <c r="H23" s="64">
        <f t="shared" si="0"/>
        <v>34</v>
      </c>
      <c r="I23" s="64">
        <f t="shared" si="1"/>
        <v>35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5</v>
      </c>
      <c r="E24" s="61">
        <v>5.5</v>
      </c>
      <c r="F24" s="62">
        <f>IF(C13="OB-Z",Cviky!C9,IF(C13="OB1",Cviky!G9,IF(C13="OB2",Cviky!K9,IF(C13="OB3",Cviky!O9," "))))</f>
        <v>4</v>
      </c>
      <c r="G24" s="63">
        <f>IF(E17="není",H24,I24)</f>
        <v>21</v>
      </c>
      <c r="H24" s="64">
        <f t="shared" si="0"/>
        <v>20</v>
      </c>
      <c r="I24" s="64">
        <f t="shared" si="1"/>
        <v>21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>
        <v>0</v>
      </c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7</v>
      </c>
      <c r="E26" s="61">
        <v>9</v>
      </c>
      <c r="F26" s="62">
        <f>IF(C13="OB-Z",Cviky!C11,IF(C13="OB1",Cviky!G11,IF(C13="OB2",Cviky!K11,IF(C13="OB3",Cviky!O11," "))))</f>
        <v>2</v>
      </c>
      <c r="G26" s="63">
        <f>IF(E17="není",H26,I26)</f>
        <v>16</v>
      </c>
      <c r="H26" s="64">
        <f t="shared" si="0"/>
        <v>14</v>
      </c>
      <c r="I26" s="64">
        <f t="shared" si="1"/>
        <v>16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202.5</v>
      </c>
      <c r="E28" s="94"/>
      <c r="F28" s="94"/>
      <c r="G28" s="94"/>
      <c r="H28" s="64">
        <f>SUM(G18:G27)</f>
        <v>202.5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9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Startovka!B19</f>
        <v>Plívová Michaela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Startovka!C19</f>
        <v>Quest For Fame Domidar Dogs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Startovka!D19</f>
        <v>SBT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Startovka!A19</f>
        <v>18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Startovka!E19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Výsledky!G19</f>
        <v>17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5</v>
      </c>
      <c r="E18" s="61">
        <v>6</v>
      </c>
      <c r="F18" s="62">
        <f>IF(C13="OB-Z",Cviky!C3,IF(C13="OB1",Cviky!G3,IF(C13="OB2",Cviky!K3,IF(C13="OB3",Cviky!O3," "))))</f>
        <v>3</v>
      </c>
      <c r="G18" s="63">
        <f>IF(E17="není",H18,I18)</f>
        <v>16.5</v>
      </c>
      <c r="H18" s="64">
        <f t="shared" ref="H18:H27" si="0">SUM(D18*F18)</f>
        <v>15</v>
      </c>
      <c r="I18" s="64">
        <f t="shared" ref="I18:I27" si="1">SUM(((D18+E18)*F18)/2)</f>
        <v>16.5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7.5</v>
      </c>
      <c r="E19" s="61">
        <v>8.5</v>
      </c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30</v>
      </c>
      <c r="I19" s="64">
        <f t="shared" si="1"/>
        <v>32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>
        <v>0</v>
      </c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6</v>
      </c>
      <c r="E21" s="61">
        <v>6.5</v>
      </c>
      <c r="F21" s="62">
        <f>IF(C13="OB-Z",Cviky!C6,IF(C13="OB1",Cviky!G6,IF(C13="OB2",Cviky!K6,IF(C13="OB3",Cviky!O6," "))))</f>
        <v>4</v>
      </c>
      <c r="G21" s="63">
        <f>IF(E17="není",H21,I21)</f>
        <v>25</v>
      </c>
      <c r="H21" s="64">
        <f t="shared" si="0"/>
        <v>24</v>
      </c>
      <c r="I21" s="64">
        <f t="shared" si="1"/>
        <v>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5.5</v>
      </c>
      <c r="E22" s="61">
        <v>0</v>
      </c>
      <c r="F22" s="62">
        <f>IF(C13="OB-Z",Cviky!C7,IF(C13="OB1",Cviky!G7,IF(C13="OB2",Cviky!K7,IF(C13="OB3",Cviky!O7," "))))</f>
        <v>4</v>
      </c>
      <c r="G22" s="63">
        <f>IF(E17="není",H22,I22)</f>
        <v>11</v>
      </c>
      <c r="H22" s="64">
        <f t="shared" si="0"/>
        <v>22</v>
      </c>
      <c r="I22" s="64">
        <f t="shared" si="1"/>
        <v>11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7.5</v>
      </c>
      <c r="E23" s="61">
        <v>8.5</v>
      </c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30</v>
      </c>
      <c r="I23" s="64">
        <f t="shared" si="1"/>
        <v>32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6.5</v>
      </c>
      <c r="E24" s="61">
        <v>6</v>
      </c>
      <c r="F24" s="62">
        <f>IF(C13="OB-Z",Cviky!C9,IF(C13="OB1",Cviky!G9,IF(C13="OB2",Cviky!K9,IF(C13="OB3",Cviky!O9," "))))</f>
        <v>4</v>
      </c>
      <c r="G24" s="63">
        <f>IF(E17="není",H24,I24)</f>
        <v>25</v>
      </c>
      <c r="H24" s="64">
        <f t="shared" si="0"/>
        <v>26</v>
      </c>
      <c r="I24" s="64">
        <f t="shared" si="1"/>
        <v>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6</v>
      </c>
      <c r="E25" s="61">
        <v>5.5</v>
      </c>
      <c r="F25" s="62">
        <f>IF(C13="OB-Z",Cviky!C10,IF(C13="OB1",Cviky!G10,IF(C13="OB2",Cviky!K10,IF(C13="OB3",Cviky!O10," "))))</f>
        <v>4</v>
      </c>
      <c r="G25" s="63">
        <f>IF(E17="není",H25,I25)</f>
        <v>23</v>
      </c>
      <c r="H25" s="64">
        <f t="shared" si="0"/>
        <v>24</v>
      </c>
      <c r="I25" s="64">
        <f t="shared" si="1"/>
        <v>23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16</v>
      </c>
      <c r="I26" s="64">
        <f t="shared" si="1"/>
        <v>18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182.5</v>
      </c>
      <c r="E28" s="94"/>
      <c r="F28" s="94"/>
      <c r="G28" s="94"/>
      <c r="H28" s="64">
        <f>SUM(G18:G27)</f>
        <v>182.5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11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Startovka!B20</f>
        <v>Nadhajská Sabina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Startovka!C20</f>
        <v>Joey Malanzvers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Startovka!D20</f>
        <v>BOM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Startovka!A20</f>
        <v>19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Startovka!E20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Výsledky!G20</f>
        <v>6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27</v>
      </c>
      <c r="I18" s="64">
        <f t="shared" ref="I18:I27" si="1">SUM(((D18+E18)*F18)/2)</f>
        <v>28.5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>
        <v>9</v>
      </c>
      <c r="F19" s="62">
        <f>IF(C13="OB-Z",Cviky!C4,IF(C13="OB1",Cviky!G4,IF(C13="OB2",Cviky!K4,IF(C13="OB3",Cviky!O4," "))))</f>
        <v>4</v>
      </c>
      <c r="G19" s="63">
        <f>IF(E17="není",H19,I19)</f>
        <v>35</v>
      </c>
      <c r="H19" s="64">
        <f t="shared" si="0"/>
        <v>34</v>
      </c>
      <c r="I19" s="64">
        <f t="shared" si="1"/>
        <v>35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</v>
      </c>
      <c r="E20" s="61">
        <v>8</v>
      </c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24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8.5</v>
      </c>
      <c r="E21" s="61">
        <v>8</v>
      </c>
      <c r="F21" s="62">
        <f>IF(C13="OB-Z",Cviky!C6,IF(C13="OB1",Cviky!G6,IF(C13="OB2",Cviky!K6,IF(C13="OB3",Cviky!O6," "))))</f>
        <v>4</v>
      </c>
      <c r="G21" s="63">
        <f>IF(E17="není",H21,I21)</f>
        <v>33</v>
      </c>
      <c r="H21" s="64">
        <f t="shared" si="0"/>
        <v>34</v>
      </c>
      <c r="I21" s="64">
        <f t="shared" si="1"/>
        <v>33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>
        <v>9</v>
      </c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36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7.5</v>
      </c>
      <c r="E23" s="61">
        <v>9</v>
      </c>
      <c r="F23" s="62">
        <f>IF(C13="OB-Z",Cviky!C8,IF(C13="OB1",Cviky!G8,IF(C13="OB2",Cviky!K8,IF(C13="OB3",Cviky!O8," "))))</f>
        <v>4</v>
      </c>
      <c r="G23" s="63">
        <f>IF(E17="není",H23,I23)</f>
        <v>33</v>
      </c>
      <c r="H23" s="64">
        <f t="shared" si="0"/>
        <v>30</v>
      </c>
      <c r="I23" s="64">
        <f t="shared" si="1"/>
        <v>33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>
        <v>8</v>
      </c>
      <c r="F24" s="62">
        <f>IF(C13="OB-Z",Cviky!C9,IF(C13="OB1",Cviky!G9,IF(C13="OB2",Cviky!K9,IF(C13="OB3",Cviky!O9," "))))</f>
        <v>4</v>
      </c>
      <c r="G24" s="63">
        <f>IF(E17="není",H24,I24)</f>
        <v>31</v>
      </c>
      <c r="H24" s="64">
        <f t="shared" si="0"/>
        <v>30</v>
      </c>
      <c r="I24" s="64">
        <f t="shared" si="1"/>
        <v>31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10</v>
      </c>
      <c r="E25" s="61">
        <v>9</v>
      </c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40</v>
      </c>
      <c r="I25" s="64">
        <f t="shared" si="1"/>
        <v>38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16</v>
      </c>
      <c r="I26" s="64">
        <f t="shared" si="1"/>
        <v>18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276.5</v>
      </c>
      <c r="E28" s="94"/>
      <c r="F28" s="94"/>
      <c r="G28" s="94"/>
      <c r="H28" s="64">
        <f>SUM(G18:G27)</f>
        <v>276.5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Startovka!B21</f>
        <v>Hrušková Eva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Startovka!C21</f>
        <v>Angie Z říční tišiny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Startovka!D21</f>
        <v>BOM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Startovka!A21</f>
        <v>20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Startovka!E21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Výsledky!G21</f>
        <v>14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7.5</v>
      </c>
      <c r="E19" s="61">
        <v>7</v>
      </c>
      <c r="F19" s="62">
        <f>IF(C13="OB-Z",Cviky!C4,IF(C13="OB1",Cviky!G4,IF(C13="OB2",Cviky!K4,IF(C13="OB3",Cviky!O4," "))))</f>
        <v>4</v>
      </c>
      <c r="G19" s="63">
        <f>IF(E17="není",H19,I19)</f>
        <v>29</v>
      </c>
      <c r="H19" s="64">
        <f t="shared" si="0"/>
        <v>30</v>
      </c>
      <c r="I19" s="64">
        <f t="shared" si="1"/>
        <v>29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8.5</v>
      </c>
      <c r="E20" s="61">
        <v>8</v>
      </c>
      <c r="F20" s="62">
        <f>IF(C13="OB-Z",Cviky!C5,IF(C13="OB1",Cviky!G5,IF(C13="OB2",Cviky!K5,IF(C13="OB3",Cviky!O5," "))))</f>
        <v>3</v>
      </c>
      <c r="G20" s="63">
        <f>IF(E17="není",H20,I20)</f>
        <v>24.75</v>
      </c>
      <c r="H20" s="64">
        <f t="shared" si="0"/>
        <v>25.5</v>
      </c>
      <c r="I20" s="64">
        <f t="shared" si="1"/>
        <v>24.75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5</v>
      </c>
      <c r="E21" s="61">
        <v>0</v>
      </c>
      <c r="F21" s="62">
        <f>IF(C13="OB-Z",Cviky!C6,IF(C13="OB1",Cviky!G6,IF(C13="OB2",Cviky!K6,IF(C13="OB3",Cviky!O6," "))))</f>
        <v>4</v>
      </c>
      <c r="G21" s="63">
        <f>IF(E17="není",H21,I21)</f>
        <v>10</v>
      </c>
      <c r="H21" s="64">
        <f t="shared" si="0"/>
        <v>20</v>
      </c>
      <c r="I21" s="64">
        <f t="shared" si="1"/>
        <v>10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>
        <v>6.5</v>
      </c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26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6.5</v>
      </c>
      <c r="E23" s="61">
        <v>6.5</v>
      </c>
      <c r="F23" s="62">
        <f>IF(C13="OB-Z",Cviky!C8,IF(C13="OB1",Cviky!G8,IF(C13="OB2",Cviky!K8,IF(C13="OB3",Cviky!O8," "))))</f>
        <v>4</v>
      </c>
      <c r="G23" s="63">
        <f>IF(E17="není",H23,I23)</f>
        <v>26</v>
      </c>
      <c r="H23" s="64">
        <f t="shared" si="0"/>
        <v>26</v>
      </c>
      <c r="I23" s="64">
        <f t="shared" si="1"/>
        <v>26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6.5</v>
      </c>
      <c r="E24" s="61">
        <v>7</v>
      </c>
      <c r="F24" s="62">
        <f>IF(C13="OB-Z",Cviky!C9,IF(C13="OB1",Cviky!G9,IF(C13="OB2",Cviky!K9,IF(C13="OB3",Cviky!O9," "))))</f>
        <v>4</v>
      </c>
      <c r="G24" s="63">
        <f>IF(E17="není",H24,I24)</f>
        <v>27</v>
      </c>
      <c r="H24" s="64">
        <f t="shared" si="0"/>
        <v>26</v>
      </c>
      <c r="I24" s="64">
        <f t="shared" si="1"/>
        <v>27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6</v>
      </c>
      <c r="E25" s="61">
        <v>6</v>
      </c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24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216.75</v>
      </c>
      <c r="E28" s="94"/>
      <c r="F28" s="94"/>
      <c r="G28" s="94"/>
      <c r="H28" s="64">
        <f>SUM(G18:G27)</f>
        <v>216.75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9" workbookViewId="0">
      <selection activeCell="E27" sqref="E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Startovka!B22</f>
        <v>Bakošová Barbora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Startovka!C22</f>
        <v>Sania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Startovka!D22</f>
        <v>kříženec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Startovka!A22</f>
        <v>21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Startovka!E22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Výsledky!G22</f>
        <v>7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6</v>
      </c>
      <c r="E18" s="61">
        <v>6</v>
      </c>
      <c r="F18" s="62">
        <f>IF(C13="OB-Z",Cviky!C3,IF(C13="OB1",Cviky!G3,IF(C13="OB2",Cviky!K3,IF(C13="OB3",Cviky!O3," "))))</f>
        <v>3</v>
      </c>
      <c r="G18" s="63">
        <f>IF(E17="není",H18,I18)</f>
        <v>18</v>
      </c>
      <c r="H18" s="64">
        <f t="shared" ref="H18:H27" si="0">SUM(D18*F18)</f>
        <v>18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>
        <v>7</v>
      </c>
      <c r="E19" s="61">
        <v>8</v>
      </c>
      <c r="F19" s="62">
        <f>IF(C13="OB-Z",Cviky!C4,IF(C13="OB1",Cviky!G4,IF(C13="OB2",Cviky!K4,IF(C13="OB3",Cviky!O4," "))))</f>
        <v>3</v>
      </c>
      <c r="G19" s="63">
        <f>IF(E17="není",H19,I19)</f>
        <v>22.5</v>
      </c>
      <c r="H19" s="64">
        <f t="shared" si="0"/>
        <v>21</v>
      </c>
      <c r="I19" s="64">
        <f t="shared" si="1"/>
        <v>22.5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0</v>
      </c>
      <c r="E20" s="61">
        <v>0</v>
      </c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5.5</v>
      </c>
      <c r="E21" s="61">
        <v>6</v>
      </c>
      <c r="F21" s="62">
        <f>IF(C13="OB-Z",Cviky!C6,IF(C13="OB1",Cviky!G6,IF(C13="OB2",Cviky!K6,IF(C13="OB3",Cviky!O6," "))))</f>
        <v>4</v>
      </c>
      <c r="G21" s="63">
        <f>IF(E17="není",H21,I21)</f>
        <v>23</v>
      </c>
      <c r="H21" s="64">
        <f t="shared" si="0"/>
        <v>22</v>
      </c>
      <c r="I21" s="64">
        <f t="shared" si="1"/>
        <v>23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>
        <v>7.5</v>
      </c>
      <c r="E22" s="61">
        <v>7.5</v>
      </c>
      <c r="F22" s="62">
        <f>IF(C13="OB-Z",Cviky!C7,IF(C13="OB1",Cviky!G7,IF(C13="OB2",Cviky!K7,IF(C13="OB3",Cviky!O7," "))))</f>
        <v>3</v>
      </c>
      <c r="G22" s="63">
        <f>IF(E17="není",H22,I22)</f>
        <v>22.5</v>
      </c>
      <c r="H22" s="64">
        <f t="shared" si="0"/>
        <v>22.5</v>
      </c>
      <c r="I22" s="64">
        <f t="shared" si="1"/>
        <v>22.5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</v>
      </c>
      <c r="E23" s="61">
        <v>6.5</v>
      </c>
      <c r="F23" s="62">
        <f>IF(C13="OB-Z",Cviky!C8,IF(C13="OB1",Cviky!G8,IF(C13="OB2",Cviky!K8,IF(C13="OB3",Cviky!O8," "))))</f>
        <v>4</v>
      </c>
      <c r="G23" s="63">
        <f>IF(E17="není",H23,I23)</f>
        <v>25</v>
      </c>
      <c r="H23" s="64">
        <f t="shared" si="0"/>
        <v>24</v>
      </c>
      <c r="I23" s="64">
        <f t="shared" si="1"/>
        <v>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>
        <v>0</v>
      </c>
      <c r="E24" s="61">
        <v>0</v>
      </c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5.5</v>
      </c>
      <c r="E25" s="61">
        <v>6</v>
      </c>
      <c r="F25" s="62">
        <f>IF(C13="OB-Z",Cviky!C10,IF(C13="OB1",Cviky!G10,IF(C13="OB2",Cviky!K10,IF(C13="OB3",Cviky!O10," "))))</f>
        <v>3</v>
      </c>
      <c r="G25" s="63">
        <f>IF(E17="není",H25,I25)</f>
        <v>17.25</v>
      </c>
      <c r="H25" s="64">
        <f t="shared" si="0"/>
        <v>16.5</v>
      </c>
      <c r="I25" s="64">
        <f t="shared" si="1"/>
        <v>17.25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>
        <v>10</v>
      </c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138.25</v>
      </c>
      <c r="E28" s="94"/>
      <c r="F28" s="94"/>
      <c r="G28" s="94"/>
      <c r="H28" s="64">
        <f>SUM(G18:G27)</f>
        <v>138.25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9" workbookViewId="0">
      <selection activeCell="I26" sqref="I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Startovka!B23</f>
        <v>Ružová Denisa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Startovka!C23</f>
        <v>Interforce Speedlight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Startovka!D23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Startovka!A23</f>
        <v>22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Startovka!E23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Výsledky!G23</f>
        <v>5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7.5</v>
      </c>
      <c r="E18" s="61">
        <v>7</v>
      </c>
      <c r="F18" s="62">
        <f>IF(C13="OB-Z",Cviky!C3,IF(C13="OB1",Cviky!G3,IF(C13="OB2",Cviky!K3,IF(C13="OB3",Cviky!O3," "))))</f>
        <v>3</v>
      </c>
      <c r="G18" s="63">
        <f>IF(E17="není",H18,I18)</f>
        <v>21.75</v>
      </c>
      <c r="H18" s="64">
        <f t="shared" ref="H18:H27" si="0">SUM(D18*F18)</f>
        <v>22.5</v>
      </c>
      <c r="I18" s="64">
        <f t="shared" ref="I18:I27" si="1">SUM(((D18+E18)*F18)/2)</f>
        <v>21.75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>
        <v>6</v>
      </c>
      <c r="E19" s="61">
        <v>6</v>
      </c>
      <c r="F19" s="62">
        <f>IF(C13="OB-Z",Cviky!C4,IF(C13="OB1",Cviky!G4,IF(C13="OB2",Cviky!K4,IF(C13="OB3",Cviky!O4," "))))</f>
        <v>3</v>
      </c>
      <c r="G19" s="63">
        <f>IF(E17="není",H19,I19)</f>
        <v>18</v>
      </c>
      <c r="H19" s="64">
        <f t="shared" si="0"/>
        <v>18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7</v>
      </c>
      <c r="E20" s="61">
        <v>6.5</v>
      </c>
      <c r="F20" s="62">
        <f>IF(C13="OB-Z",Cviky!C5,IF(C13="OB1",Cviky!G5,IF(C13="OB2",Cviky!K5,IF(C13="OB3",Cviky!O5," "))))</f>
        <v>3</v>
      </c>
      <c r="G20" s="63">
        <f>IF(E17="není",H20,I20)</f>
        <v>20.25</v>
      </c>
      <c r="H20" s="64">
        <f t="shared" si="0"/>
        <v>21</v>
      </c>
      <c r="I20" s="64">
        <f t="shared" si="1"/>
        <v>20.25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5</v>
      </c>
      <c r="E21" s="61">
        <v>6</v>
      </c>
      <c r="F21" s="62">
        <f>IF(C13="OB-Z",Cviky!C6,IF(C13="OB1",Cviky!G6,IF(C13="OB2",Cviky!K6,IF(C13="OB3",Cviky!O6," "))))</f>
        <v>4</v>
      </c>
      <c r="G21" s="63">
        <f>IF(E17="není",H21,I21)</f>
        <v>22</v>
      </c>
      <c r="H21" s="64">
        <f t="shared" si="0"/>
        <v>20</v>
      </c>
      <c r="I21" s="64">
        <f t="shared" si="1"/>
        <v>22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>
        <v>8</v>
      </c>
      <c r="E22" s="61">
        <v>8</v>
      </c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24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>
        <v>0</v>
      </c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>
        <v>8.5</v>
      </c>
      <c r="E24" s="61">
        <v>8.5</v>
      </c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34</v>
      </c>
      <c r="I24" s="64">
        <f t="shared" si="1"/>
        <v>34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7.5</v>
      </c>
      <c r="E25" s="61">
        <v>8.5</v>
      </c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22.5</v>
      </c>
      <c r="I25" s="64">
        <f t="shared" si="1"/>
        <v>24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>
        <v>10</v>
      </c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174</v>
      </c>
      <c r="E28" s="94"/>
      <c r="F28" s="94"/>
      <c r="G28" s="94"/>
      <c r="H28" s="64">
        <f>SUM(G18:G27)</f>
        <v>174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1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Startovka!B24</f>
        <v>Pech Richard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Startovka!C24</f>
        <v>Balance Axarzen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Startovka!D24</f>
        <v>BOM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Startovka!A24</f>
        <v>23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Startovka!E24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Výsledky!G24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7.5</v>
      </c>
      <c r="E18" s="61">
        <v>8</v>
      </c>
      <c r="F18" s="62">
        <f>IF(C13="OB-Z",Cviky!C3,IF(C13="OB1",Cviky!G3,IF(C13="OB2",Cviky!K3,IF(C13="OB3",Cviky!O3," "))))</f>
        <v>3</v>
      </c>
      <c r="G18" s="63">
        <f>IF(E17="není",H18,I18)</f>
        <v>23.25</v>
      </c>
      <c r="H18" s="64">
        <f t="shared" ref="H18:H27" si="0">SUM(D18*F18)</f>
        <v>22.5</v>
      </c>
      <c r="I18" s="64">
        <f t="shared" ref="I18:I27" si="1">SUM(((D18+E18)*F18)/2)</f>
        <v>23.25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>
        <v>7.5</v>
      </c>
      <c r="E19" s="61">
        <v>8.5</v>
      </c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22.5</v>
      </c>
      <c r="I19" s="64">
        <f t="shared" si="1"/>
        <v>24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8.5</v>
      </c>
      <c r="E20" s="61">
        <v>8</v>
      </c>
      <c r="F20" s="62">
        <f>IF(C13="OB-Z",Cviky!C5,IF(C13="OB1",Cviky!G5,IF(C13="OB2",Cviky!K5,IF(C13="OB3",Cviky!O5," "))))</f>
        <v>3</v>
      </c>
      <c r="G20" s="63">
        <f>IF(E17="není",H20,I20)</f>
        <v>24.75</v>
      </c>
      <c r="H20" s="64">
        <f t="shared" si="0"/>
        <v>25.5</v>
      </c>
      <c r="I20" s="64">
        <f t="shared" si="1"/>
        <v>24.75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7</v>
      </c>
      <c r="E21" s="61">
        <v>7.5</v>
      </c>
      <c r="F21" s="62">
        <f>IF(C13="OB-Z",Cviky!C6,IF(C13="OB1",Cviky!G6,IF(C13="OB2",Cviky!K6,IF(C13="OB3",Cviky!O6," "))))</f>
        <v>4</v>
      </c>
      <c r="G21" s="63">
        <f>IF(E17="není",H21,I21)</f>
        <v>29</v>
      </c>
      <c r="H21" s="64">
        <f t="shared" si="0"/>
        <v>28</v>
      </c>
      <c r="I21" s="64">
        <f t="shared" si="1"/>
        <v>29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>
        <v>7.5</v>
      </c>
      <c r="E22" s="61">
        <v>7.5</v>
      </c>
      <c r="F22" s="62">
        <f>IF(C13="OB-Z",Cviky!C7,IF(C13="OB1",Cviky!G7,IF(C13="OB2",Cviky!K7,IF(C13="OB3",Cviky!O7," "))))</f>
        <v>3</v>
      </c>
      <c r="G22" s="63">
        <f>IF(E17="není",H22,I22)</f>
        <v>22.5</v>
      </c>
      <c r="H22" s="64">
        <f t="shared" si="0"/>
        <v>22.5</v>
      </c>
      <c r="I22" s="64">
        <f t="shared" si="1"/>
        <v>22.5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>
        <v>9.5</v>
      </c>
      <c r="F23" s="62">
        <f>IF(C13="OB-Z",Cviky!C8,IF(C13="OB1",Cviky!G8,IF(C13="OB2",Cviky!K8,IF(C13="OB3",Cviky!O8," "))))</f>
        <v>4</v>
      </c>
      <c r="G23" s="63">
        <f>IF(E17="není",H23,I23)</f>
        <v>35</v>
      </c>
      <c r="H23" s="64">
        <f t="shared" si="0"/>
        <v>32</v>
      </c>
      <c r="I23" s="64">
        <f t="shared" si="1"/>
        <v>35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>
        <v>7.5</v>
      </c>
      <c r="E24" s="61">
        <v>7.5</v>
      </c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30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8</v>
      </c>
      <c r="E25" s="61">
        <v>9</v>
      </c>
      <c r="F25" s="62">
        <f>IF(C13="OB-Z",Cviky!C10,IF(C13="OB1",Cviky!G10,IF(C13="OB2",Cviky!K10,IF(C13="OB3",Cviky!O10," "))))</f>
        <v>3</v>
      </c>
      <c r="G25" s="63">
        <f>IF(E17="není",H25,I25)</f>
        <v>25.5</v>
      </c>
      <c r="H25" s="64">
        <f t="shared" si="0"/>
        <v>24</v>
      </c>
      <c r="I25" s="64">
        <f t="shared" si="1"/>
        <v>25.5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>
        <v>10</v>
      </c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224</v>
      </c>
      <c r="E28" s="94"/>
      <c r="F28" s="94"/>
      <c r="G28" s="94"/>
      <c r="H28" s="64">
        <f>SUM(G18:G27)</f>
        <v>224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A13" workbookViewId="0">
      <selection activeCell="L28" sqref="L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Startovka!B25</f>
        <v>Foltýnová Laubová Žaneta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Startovka!C25</f>
        <v>Highlander Hola-Hopa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Startovka!D25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Startovka!A25</f>
        <v>24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Startovka!E25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Výsledky!G25</f>
        <v>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6.5</v>
      </c>
      <c r="E18" s="61">
        <v>6.5</v>
      </c>
      <c r="F18" s="62">
        <f>IF(C13="OB-Z",Cviky!C3,IF(C13="OB1",Cviky!G3,IF(C13="OB2",Cviky!K3,IF(C13="OB3",Cviky!O3," "))))</f>
        <v>3</v>
      </c>
      <c r="G18" s="63">
        <f>IF(E17="není",H18,I18)</f>
        <v>19.5</v>
      </c>
      <c r="H18" s="64">
        <f t="shared" ref="H18:H27" si="0">SUM(D18*F18)</f>
        <v>19.5</v>
      </c>
      <c r="I18" s="64">
        <f t="shared" ref="I18:I27" si="1">SUM(((D18+E18)*F18)/2)</f>
        <v>19.5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>
        <v>8</v>
      </c>
      <c r="E19" s="61">
        <v>8.5</v>
      </c>
      <c r="F19" s="62">
        <f>IF(C13="OB-Z",Cviky!C4,IF(C13="OB1",Cviky!G4,IF(C13="OB2",Cviky!K4,IF(C13="OB3",Cviky!O4," "))))</f>
        <v>3</v>
      </c>
      <c r="G19" s="63">
        <f>IF(E17="není",H19,I19)</f>
        <v>24.75</v>
      </c>
      <c r="H19" s="64">
        <f t="shared" si="0"/>
        <v>24</v>
      </c>
      <c r="I19" s="64">
        <f t="shared" si="1"/>
        <v>24.75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6</v>
      </c>
      <c r="E20" s="61">
        <v>7</v>
      </c>
      <c r="F20" s="62">
        <f>IF(C13="OB-Z",Cviky!C5,IF(C13="OB1",Cviky!G5,IF(C13="OB2",Cviky!K5,IF(C13="OB3",Cviky!O5," "))))</f>
        <v>3</v>
      </c>
      <c r="G20" s="63">
        <f>IF(E17="není",H20,I20)</f>
        <v>19.5</v>
      </c>
      <c r="H20" s="64">
        <f t="shared" si="0"/>
        <v>18</v>
      </c>
      <c r="I20" s="64">
        <f t="shared" si="1"/>
        <v>19.5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5.5</v>
      </c>
      <c r="E21" s="61">
        <v>6.5</v>
      </c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22</v>
      </c>
      <c r="I21" s="64">
        <f t="shared" si="1"/>
        <v>24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>
        <v>8.5</v>
      </c>
      <c r="E22" s="61">
        <v>8.5</v>
      </c>
      <c r="F22" s="62">
        <f>IF(C13="OB-Z",Cviky!C7,IF(C13="OB1",Cviky!G7,IF(C13="OB2",Cviky!K7,IF(C13="OB3",Cviky!O7," "))))</f>
        <v>3</v>
      </c>
      <c r="G22" s="63">
        <f>IF(E17="není",H22,I22)</f>
        <v>25.5</v>
      </c>
      <c r="H22" s="64">
        <f t="shared" si="0"/>
        <v>25.5</v>
      </c>
      <c r="I22" s="64">
        <f t="shared" si="1"/>
        <v>25.5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</v>
      </c>
      <c r="E23" s="61">
        <v>6.5</v>
      </c>
      <c r="F23" s="62">
        <f>IF(C13="OB-Z",Cviky!C8,IF(C13="OB1",Cviky!G8,IF(C13="OB2",Cviky!K8,IF(C13="OB3",Cviky!O8," "))))</f>
        <v>4</v>
      </c>
      <c r="G23" s="63">
        <f>IF(E17="není",H23,I23)</f>
        <v>25</v>
      </c>
      <c r="H23" s="64">
        <f t="shared" si="0"/>
        <v>24</v>
      </c>
      <c r="I23" s="64">
        <f t="shared" si="1"/>
        <v>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>
        <v>8.5</v>
      </c>
      <c r="E24" s="61">
        <v>8</v>
      </c>
      <c r="F24" s="62">
        <f>IF(C13="OB-Z",Cviky!C9,IF(C13="OB1",Cviky!G9,IF(C13="OB2",Cviky!K9,IF(C13="OB3",Cviky!O9," "))))</f>
        <v>4</v>
      </c>
      <c r="G24" s="63">
        <f>IF(E17="není",H24,I24)</f>
        <v>33</v>
      </c>
      <c r="H24" s="64">
        <f t="shared" si="0"/>
        <v>34</v>
      </c>
      <c r="I24" s="64">
        <f t="shared" si="1"/>
        <v>33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7.5</v>
      </c>
      <c r="E25" s="61">
        <v>8</v>
      </c>
      <c r="F25" s="62">
        <f>IF(C13="OB-Z",Cviky!C10,IF(C13="OB1",Cviky!G10,IF(C13="OB2",Cviky!K10,IF(C13="OB3",Cviky!O10," "))))</f>
        <v>3</v>
      </c>
      <c r="G25" s="63">
        <f>IF(E17="není",H25,I25)</f>
        <v>23.25</v>
      </c>
      <c r="H25" s="64">
        <f t="shared" si="0"/>
        <v>22.5</v>
      </c>
      <c r="I25" s="64">
        <f t="shared" si="1"/>
        <v>23.25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>
        <v>10</v>
      </c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204.5</v>
      </c>
      <c r="E28" s="94"/>
      <c r="F28" s="94"/>
      <c r="G28" s="94"/>
      <c r="H28" s="64">
        <f>SUM(G18:G27)</f>
        <v>204.5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topLeftCell="A7" workbookViewId="0">
      <selection activeCell="G13" sqref="G1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Startovka!B26</f>
        <v xml:space="preserve">Procházková Marcela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Startovka!C26</f>
        <v>Fargo Andy´s President z Merboltic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Startovka!D26</f>
        <v>NS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Startovka!A26</f>
        <v>25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Startovka!E26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Výsledky!G26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8</v>
      </c>
      <c r="E18" s="61">
        <v>7</v>
      </c>
      <c r="F18" s="62">
        <f>IF(C13="OB-Z",Cviky!C3,IF(C13="OB1",Cviky!G3,IF(C13="OB2",Cviky!K3,IF(C13="OB3",Cviky!O3," "))))</f>
        <v>3</v>
      </c>
      <c r="G18" s="63">
        <f>IF(E17="není",H18,I18)</f>
        <v>22.5</v>
      </c>
      <c r="H18" s="64">
        <f t="shared" ref="H18:H27" si="0">SUM(D18*F18)</f>
        <v>24</v>
      </c>
      <c r="I18" s="64">
        <f t="shared" ref="I18:I27" si="1">SUM(((D18+E18)*F18)/2)</f>
        <v>22.5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>
        <v>8</v>
      </c>
      <c r="E19" s="61">
        <v>8.5</v>
      </c>
      <c r="F19" s="62">
        <f>IF(C13="OB-Z",Cviky!C4,IF(C13="OB1",Cviky!G4,IF(C13="OB2",Cviky!K4,IF(C13="OB3",Cviky!O4," "))))</f>
        <v>3</v>
      </c>
      <c r="G19" s="63">
        <f>IF(E17="není",H19,I19)</f>
        <v>24.75</v>
      </c>
      <c r="H19" s="64">
        <f t="shared" si="0"/>
        <v>24</v>
      </c>
      <c r="I19" s="64">
        <f t="shared" si="1"/>
        <v>24.75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9</v>
      </c>
      <c r="E20" s="61">
        <v>8.5</v>
      </c>
      <c r="F20" s="62">
        <f>IF(C13="OB-Z",Cviky!C5,IF(C13="OB1",Cviky!G5,IF(C13="OB2",Cviky!K5,IF(C13="OB3",Cviky!O5," "))))</f>
        <v>3</v>
      </c>
      <c r="G20" s="63">
        <f>IF(E17="není",H20,I20)</f>
        <v>26.25</v>
      </c>
      <c r="H20" s="64">
        <f t="shared" si="0"/>
        <v>27</v>
      </c>
      <c r="I20" s="64">
        <f t="shared" si="1"/>
        <v>26.25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7.5</v>
      </c>
      <c r="E21" s="61">
        <v>8</v>
      </c>
      <c r="F21" s="62">
        <f>IF(C13="OB-Z",Cviky!C6,IF(C13="OB1",Cviky!G6,IF(C13="OB2",Cviky!K6,IF(C13="OB3",Cviky!O6," "))))</f>
        <v>4</v>
      </c>
      <c r="G21" s="63">
        <f>IF(E17="není",H21,I21)</f>
        <v>31</v>
      </c>
      <c r="H21" s="64">
        <f t="shared" si="0"/>
        <v>30</v>
      </c>
      <c r="I21" s="64">
        <f t="shared" si="1"/>
        <v>31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>
        <v>7</v>
      </c>
      <c r="E22" s="61">
        <v>7.5</v>
      </c>
      <c r="F22" s="62">
        <f>IF(C13="OB-Z",Cviky!C7,IF(C13="OB1",Cviky!G7,IF(C13="OB2",Cviky!K7,IF(C13="OB3",Cviky!O7," "))))</f>
        <v>3</v>
      </c>
      <c r="G22" s="63">
        <f>IF(E17="není",H22,I22)</f>
        <v>21.75</v>
      </c>
      <c r="H22" s="64">
        <f t="shared" si="0"/>
        <v>21</v>
      </c>
      <c r="I22" s="64">
        <f t="shared" si="1"/>
        <v>21.75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</v>
      </c>
      <c r="E23" s="61">
        <v>6.5</v>
      </c>
      <c r="F23" s="62">
        <f>IF(C13="OB-Z",Cviky!C8,IF(C13="OB1",Cviky!G8,IF(C13="OB2",Cviky!K8,IF(C13="OB3",Cviky!O8," "))))</f>
        <v>4</v>
      </c>
      <c r="G23" s="63">
        <f>IF(E17="není",H23,I23)</f>
        <v>25</v>
      </c>
      <c r="H23" s="64">
        <f t="shared" si="0"/>
        <v>24</v>
      </c>
      <c r="I23" s="64">
        <f t="shared" si="1"/>
        <v>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>
        <v>8</v>
      </c>
      <c r="E24" s="61">
        <v>8.5</v>
      </c>
      <c r="F24" s="62">
        <f>IF(C13="OB-Z",Cviky!C9,IF(C13="OB1",Cviky!G9,IF(C13="OB2",Cviky!K9,IF(C13="OB3",Cviky!O9," "))))</f>
        <v>4</v>
      </c>
      <c r="G24" s="63">
        <f>IF(E17="není",H24,I24)</f>
        <v>33</v>
      </c>
      <c r="H24" s="64">
        <f t="shared" si="0"/>
        <v>32</v>
      </c>
      <c r="I24" s="64">
        <f t="shared" si="1"/>
        <v>33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7.5</v>
      </c>
      <c r="E25" s="61">
        <v>8</v>
      </c>
      <c r="F25" s="62">
        <f>IF(C13="OB-Z",Cviky!C10,IF(C13="OB1",Cviky!G10,IF(C13="OB2",Cviky!K10,IF(C13="OB3",Cviky!O10," "))))</f>
        <v>3</v>
      </c>
      <c r="G25" s="63">
        <f>IF(E17="není",H25,I25)</f>
        <v>23.25</v>
      </c>
      <c r="H25" s="64">
        <f t="shared" si="0"/>
        <v>22.5</v>
      </c>
      <c r="I25" s="64">
        <f t="shared" si="1"/>
        <v>23.25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>
        <v>10</v>
      </c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217.5</v>
      </c>
      <c r="E28" s="94"/>
      <c r="F28" s="94"/>
      <c r="G28" s="94"/>
      <c r="H28" s="64">
        <f>SUM(G18:G27)</f>
        <v>217.5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7" workbookViewId="0">
      <selection activeCell="G13" sqref="G1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Startovka!B27</f>
        <v>Jiřičková Anna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Startovka!C27</f>
        <v>Aznavour ze Statku Vlčkovice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Startovka!D27</f>
        <v>AKE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Startovka!A27</f>
        <v>26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Startovka!E27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Výsledky!G27</f>
        <v>6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5</v>
      </c>
      <c r="E18" s="61">
        <v>5.5</v>
      </c>
      <c r="F18" s="62">
        <f>IF(C13="OB-Z",Cviky!C3,IF(C13="OB1",Cviky!G3,IF(C13="OB2",Cviky!K3,IF(C13="OB3",Cviky!O3," "))))</f>
        <v>3</v>
      </c>
      <c r="G18" s="63">
        <f>IF(E17="není",H18,I18)</f>
        <v>15.75</v>
      </c>
      <c r="H18" s="64">
        <f t="shared" ref="H18:H27" si="0">SUM(D18*F18)</f>
        <v>15</v>
      </c>
      <c r="I18" s="64">
        <f t="shared" ref="I18:I27" si="1">SUM(((D18+E18)*F18)/2)</f>
        <v>15.75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>
        <v>6.5</v>
      </c>
      <c r="E19" s="61">
        <v>6.5</v>
      </c>
      <c r="F19" s="62">
        <f>IF(C13="OB-Z",Cviky!C4,IF(C13="OB1",Cviky!G4,IF(C13="OB2",Cviky!K4,IF(C13="OB3",Cviky!O4," "))))</f>
        <v>3</v>
      </c>
      <c r="G19" s="63">
        <f>IF(E17="není",H19,I19)</f>
        <v>19.5</v>
      </c>
      <c r="H19" s="64">
        <f t="shared" si="0"/>
        <v>19.5</v>
      </c>
      <c r="I19" s="64">
        <f t="shared" si="1"/>
        <v>19.5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6</v>
      </c>
      <c r="E20" s="61">
        <v>6.5</v>
      </c>
      <c r="F20" s="62">
        <f>IF(C13="OB-Z",Cviky!C5,IF(C13="OB1",Cviky!G5,IF(C13="OB2",Cviky!K5,IF(C13="OB3",Cviky!O5," "))))</f>
        <v>3</v>
      </c>
      <c r="G20" s="63">
        <f>IF(E17="není",H20,I20)</f>
        <v>18.75</v>
      </c>
      <c r="H20" s="64">
        <f t="shared" si="0"/>
        <v>18</v>
      </c>
      <c r="I20" s="64">
        <f t="shared" si="1"/>
        <v>18.75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6.5</v>
      </c>
      <c r="E21" s="61">
        <v>6.5</v>
      </c>
      <c r="F21" s="62">
        <f>IF(C13="OB-Z",Cviky!C6,IF(C13="OB1",Cviky!G6,IF(C13="OB2",Cviky!K6,IF(C13="OB3",Cviky!O6," "))))</f>
        <v>4</v>
      </c>
      <c r="G21" s="63">
        <f>IF(E17="není",H21,I21)</f>
        <v>26</v>
      </c>
      <c r="H21" s="64">
        <f t="shared" si="0"/>
        <v>26</v>
      </c>
      <c r="I21" s="64">
        <f t="shared" si="1"/>
        <v>26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>
        <v>6</v>
      </c>
      <c r="E22" s="61">
        <v>6.5</v>
      </c>
      <c r="F22" s="62">
        <f>IF(C13="OB-Z",Cviky!C7,IF(C13="OB1",Cviky!G7,IF(C13="OB2",Cviky!K7,IF(C13="OB3",Cviky!O7," "))))</f>
        <v>3</v>
      </c>
      <c r="G22" s="63">
        <f>IF(E17="není",H22,I22)</f>
        <v>18.75</v>
      </c>
      <c r="H22" s="64">
        <f t="shared" si="0"/>
        <v>18</v>
      </c>
      <c r="I22" s="64">
        <f t="shared" si="1"/>
        <v>18.75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>
        <v>8.5</v>
      </c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30</v>
      </c>
      <c r="I23" s="64">
        <f t="shared" si="1"/>
        <v>32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>
        <v>6.5</v>
      </c>
      <c r="E24" s="61">
        <v>7.5</v>
      </c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26</v>
      </c>
      <c r="I24" s="64">
        <f t="shared" si="1"/>
        <v>28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0</v>
      </c>
      <c r="E25" s="61">
        <v>0</v>
      </c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>
        <v>10</v>
      </c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168.75</v>
      </c>
      <c r="E28" s="94"/>
      <c r="F28" s="94"/>
      <c r="G28" s="94"/>
      <c r="H28" s="64">
        <f>SUM(G18:G27)</f>
        <v>168.75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zoomScale="106" zoomScaleNormal="106" workbookViewId="0">
      <selection activeCell="B2" sqref="B2:I21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Nouzová Michaela</v>
      </c>
      <c r="C2" s="70" t="str">
        <f>Startovka!C2</f>
        <v>Blondi Ginger Storm</v>
      </c>
      <c r="D2" s="70" t="str">
        <f>Startovka!D2</f>
        <v>BOM</v>
      </c>
      <c r="E2" s="70" t="str">
        <f>Startovka!E2</f>
        <v>OB1</v>
      </c>
      <c r="F2" s="70" t="str">
        <f>Startovka!I3</f>
        <v>Mistrovství Česke republiky v obedience, Tachyon / Čerčany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12</v>
      </c>
      <c r="H2" s="72">
        <f>'1'!D28</f>
        <v>220</v>
      </c>
      <c r="I2" s="73" t="str">
        <f>'1'!D29</f>
        <v>Dobře</v>
      </c>
      <c r="J2" s="41"/>
      <c r="K2" s="43" t="str">
        <f t="shared" ref="K2:K33" si="1">IF(E2="OB-Z",(H2)," ")</f>
        <v xml:space="preserve"> </v>
      </c>
      <c r="L2" s="43">
        <f t="shared" ref="L2:L33" si="2">IF(E2="OB1",(H2)," ")</f>
        <v>220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Šubrtová Petra</v>
      </c>
      <c r="C3" s="70" t="str">
        <f>Startovka!C3</f>
        <v>Aram Ezra Od Petrské brány</v>
      </c>
      <c r="D3" s="70" t="str">
        <f>Startovka!D3</f>
        <v>NSDTR</v>
      </c>
      <c r="E3" s="70" t="str">
        <f>Startovka!E3</f>
        <v>OB1</v>
      </c>
      <c r="F3" s="70" t="str">
        <f>Startovka!I3</f>
        <v>Mistrovství Česke republiky v obedience, Tachyon / Čerčany</v>
      </c>
      <c r="G3" s="70">
        <f t="shared" si="0"/>
        <v>9</v>
      </c>
      <c r="H3" s="74">
        <f>'2'!D28</f>
        <v>254.75</v>
      </c>
      <c r="I3" s="75" t="str">
        <f>'2'!D29</f>
        <v>Velmi dobře</v>
      </c>
      <c r="J3" s="41"/>
      <c r="K3" s="43" t="str">
        <f t="shared" si="1"/>
        <v xml:space="preserve"> </v>
      </c>
      <c r="L3" s="43">
        <f t="shared" si="2"/>
        <v>254.75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Boušková Eva</v>
      </c>
      <c r="C4" s="70" t="str">
        <f>Startovka!C4</f>
        <v>Choco Dot Without Borders</v>
      </c>
      <c r="D4" s="70" t="str">
        <f>Startovka!D4</f>
        <v>BOC</v>
      </c>
      <c r="E4" s="70" t="str">
        <f>Startovka!E4</f>
        <v>OB1</v>
      </c>
      <c r="F4" s="70" t="str">
        <f>Startovka!I3</f>
        <v>Mistrovství Česke republiky v obedience, Tachyon / Čerčany</v>
      </c>
      <c r="G4" s="71">
        <f t="shared" si="0"/>
        <v>2</v>
      </c>
      <c r="H4" s="72">
        <f>'3'!D28</f>
        <v>283.5</v>
      </c>
      <c r="I4" s="75" t="str">
        <f>'3'!D29</f>
        <v>Výborně</v>
      </c>
      <c r="J4" s="41"/>
      <c r="K4" s="43" t="str">
        <f t="shared" si="1"/>
        <v xml:space="preserve"> </v>
      </c>
      <c r="L4" s="43">
        <f t="shared" si="2"/>
        <v>283.5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 xml:space="preserve">Synková Veronika </v>
      </c>
      <c r="C5" s="70" t="str">
        <f>Startovka!C5</f>
        <v>Albus Bohemia Jites</v>
      </c>
      <c r="D5" s="70" t="str">
        <f>Startovka!D5</f>
        <v>AUO</v>
      </c>
      <c r="E5" s="70" t="str">
        <f>Startovka!E5</f>
        <v>OB1</v>
      </c>
      <c r="F5" s="70" t="str">
        <f>Startovka!I3</f>
        <v>Mistrovství Česke republiky v obedience, Tachyon / Čerčany</v>
      </c>
      <c r="G5" s="70">
        <f t="shared" si="0"/>
        <v>5</v>
      </c>
      <c r="H5" s="74">
        <f>'4'!D28</f>
        <v>278.75</v>
      </c>
      <c r="I5" s="75" t="str">
        <f>'4'!D29</f>
        <v>Výborně</v>
      </c>
      <c r="J5" s="41"/>
      <c r="K5" s="43" t="str">
        <f t="shared" si="1"/>
        <v xml:space="preserve"> </v>
      </c>
      <c r="L5" s="43">
        <f t="shared" si="2"/>
        <v>278.75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Rybová Anežka</v>
      </c>
      <c r="C6" s="70" t="str">
        <f>Startovka!C6</f>
        <v>Interforce Springsteen</v>
      </c>
      <c r="D6" s="70" t="str">
        <f>Startovka!D6</f>
        <v>BOC</v>
      </c>
      <c r="E6" s="70" t="str">
        <f>Startovka!E6</f>
        <v>OB1</v>
      </c>
      <c r="F6" s="70" t="str">
        <f>Startovka!I3</f>
        <v>Mistrovství Česke republiky v obedience, Tachyon / Čerčany</v>
      </c>
      <c r="G6" s="71">
        <f t="shared" si="0"/>
        <v>13</v>
      </c>
      <c r="H6" s="72">
        <f>'5'!D28</f>
        <v>218</v>
      </c>
      <c r="I6" s="75" t="str">
        <f>'5'!D29</f>
        <v>Dobře</v>
      </c>
      <c r="J6" s="41"/>
      <c r="K6" s="43" t="str">
        <f t="shared" si="1"/>
        <v xml:space="preserve"> </v>
      </c>
      <c r="L6" s="43">
        <f t="shared" si="2"/>
        <v>218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Šinclová Kateřina</v>
      </c>
      <c r="C7" s="70" t="str">
        <f>Startovka!C7</f>
        <v>Cinna Esuatty</v>
      </c>
      <c r="D7" s="70" t="str">
        <f>Startovka!D7</f>
        <v>BOC</v>
      </c>
      <c r="E7" s="70" t="str">
        <f>Startovka!E7</f>
        <v>OB1</v>
      </c>
      <c r="F7" s="70" t="str">
        <f>Startovka!I3</f>
        <v>Mistrovství Česke republiky v obedience, Tachyon / Čerčany</v>
      </c>
      <c r="G7" s="70">
        <f t="shared" si="0"/>
        <v>10</v>
      </c>
      <c r="H7" s="72">
        <f>'6'!D28</f>
        <v>250.25</v>
      </c>
      <c r="I7" s="75" t="str">
        <f>'6'!D29</f>
        <v>Velmi dobře</v>
      </c>
      <c r="J7" s="41"/>
      <c r="K7" s="43" t="str">
        <f t="shared" si="1"/>
        <v xml:space="preserve"> </v>
      </c>
      <c r="L7" s="43">
        <f t="shared" si="2"/>
        <v>250.25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Němcová Petra</v>
      </c>
      <c r="C8" s="70" t="str">
        <f>Startovka!C8</f>
        <v>Dar Tarlet</v>
      </c>
      <c r="D8" s="70" t="str">
        <f>Startovka!D8</f>
        <v>BOC</v>
      </c>
      <c r="E8" s="70" t="str">
        <f>Startovka!E8</f>
        <v>OB1</v>
      </c>
      <c r="F8" s="70" t="str">
        <f>Startovka!I3</f>
        <v>Mistrovství Česke republiky v obedience, Tachyon / Čerčany</v>
      </c>
      <c r="G8" s="71">
        <f t="shared" si="0"/>
        <v>4</v>
      </c>
      <c r="H8" s="74">
        <f>'7'!D28</f>
        <v>281.5</v>
      </c>
      <c r="I8" s="75" t="str">
        <f>'7'!D29</f>
        <v>Výborně</v>
      </c>
      <c r="J8" s="41"/>
      <c r="K8" s="43" t="str">
        <f t="shared" si="1"/>
        <v xml:space="preserve"> </v>
      </c>
      <c r="L8" s="43">
        <f t="shared" si="2"/>
        <v>281.5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Holečková Dana</v>
      </c>
      <c r="C9" s="70" t="str">
        <f>Startovka!C9</f>
        <v>Voxx Darley Arabian</v>
      </c>
      <c r="D9" s="70" t="str">
        <f>Startovka!D9</f>
        <v>BOC</v>
      </c>
      <c r="E9" s="70" t="str">
        <f>Startovka!E9</f>
        <v>OB1</v>
      </c>
      <c r="F9" s="70" t="str">
        <f>Startovka!I3</f>
        <v>Mistrovství Česke republiky v obedience, Tachyon / Čerčany</v>
      </c>
      <c r="G9" s="70">
        <f t="shared" si="0"/>
        <v>8</v>
      </c>
      <c r="H9" s="72">
        <f>'8'!D28</f>
        <v>257.75</v>
      </c>
      <c r="I9" s="75" t="str">
        <f>'8'!D29</f>
        <v>Výborně</v>
      </c>
      <c r="J9" s="41"/>
      <c r="K9" s="43" t="str">
        <f t="shared" si="1"/>
        <v xml:space="preserve"> </v>
      </c>
      <c r="L9" s="43">
        <f t="shared" si="2"/>
        <v>257.75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Kliková Ludmila</v>
      </c>
      <c r="C10" s="70" t="str">
        <f>Startovka!C10</f>
        <v>Felice Dog from Wonderland</v>
      </c>
      <c r="D10" s="70" t="str">
        <f>Startovka!D10</f>
        <v>KOO</v>
      </c>
      <c r="E10" s="70" t="str">
        <f>Startovka!E10</f>
        <v>OB1</v>
      </c>
      <c r="F10" s="70" t="str">
        <f>Startovka!I3</f>
        <v>Mistrovství Česke republiky v obedience, Tachyon / Čerčany</v>
      </c>
      <c r="G10" s="71">
        <f t="shared" si="0"/>
        <v>18</v>
      </c>
      <c r="H10" s="74">
        <f>'9'!D28</f>
        <v>179.25</v>
      </c>
      <c r="I10" s="75" t="str">
        <f>'9'!D29</f>
        <v>Nehodnocen</v>
      </c>
      <c r="J10" s="41"/>
      <c r="K10" s="43" t="str">
        <f t="shared" si="1"/>
        <v xml:space="preserve"> </v>
      </c>
      <c r="L10" s="43">
        <f t="shared" si="2"/>
        <v>179.25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Sedláčková Petra</v>
      </c>
      <c r="C11" s="70" t="str">
        <f>Startovka!C11</f>
        <v>Cippy Esuatty</v>
      </c>
      <c r="D11" s="70" t="str">
        <f>Startovka!D11</f>
        <v>BOC</v>
      </c>
      <c r="E11" s="70" t="str">
        <f>Startovka!E11</f>
        <v>OB1</v>
      </c>
      <c r="F11" s="70" t="str">
        <f>Startovka!I3</f>
        <v>Mistrovství Česke republiky v obedience, Tachyon / Čerčany</v>
      </c>
      <c r="G11" s="70">
        <f t="shared" si="0"/>
        <v>11</v>
      </c>
      <c r="H11" s="72">
        <f>'10'!D28</f>
        <v>221</v>
      </c>
      <c r="I11" s="75" t="str">
        <f>'10'!D29</f>
        <v>Dobře</v>
      </c>
      <c r="J11" s="41"/>
      <c r="K11" s="43" t="str">
        <f t="shared" si="1"/>
        <v xml:space="preserve"> </v>
      </c>
      <c r="L11" s="43">
        <f t="shared" si="2"/>
        <v>221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Stehlíková Jana</v>
      </c>
      <c r="C12" s="70" t="str">
        <f>Startovka!C12</f>
        <v>Be My Dream - Czech Paradise Line</v>
      </c>
      <c r="D12" s="70" t="str">
        <f>Startovka!D12</f>
        <v>BOC</v>
      </c>
      <c r="E12" s="70" t="str">
        <f>Startovka!E12</f>
        <v>OB1</v>
      </c>
      <c r="F12" s="70" t="str">
        <f>Startovka!I3</f>
        <v>Mistrovství Česke republiky v obedience, Tachyon / Čerčany</v>
      </c>
      <c r="G12" s="71">
        <f t="shared" si="0"/>
        <v>20</v>
      </c>
      <c r="H12" s="72">
        <f>'11'!D28</f>
        <v>153</v>
      </c>
      <c r="I12" s="75" t="str">
        <f>'11'!D29</f>
        <v>Nehodnocen</v>
      </c>
      <c r="J12" s="41"/>
      <c r="K12" s="43" t="str">
        <f t="shared" si="1"/>
        <v xml:space="preserve"> </v>
      </c>
      <c r="L12" s="43">
        <f t="shared" si="2"/>
        <v>153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Gálová Karin</v>
      </c>
      <c r="C13" s="70" t="str">
        <f>Startovka!C13</f>
        <v>Persecora Kwanah</v>
      </c>
      <c r="D13" s="70" t="str">
        <f>Startovka!D13</f>
        <v>BOM</v>
      </c>
      <c r="E13" s="70" t="str">
        <f>Startovka!E13</f>
        <v>OB1</v>
      </c>
      <c r="F13" s="70" t="str">
        <f>Startovka!I3</f>
        <v>Mistrovství Česke republiky v obedience, Tachyon / Čerčany</v>
      </c>
      <c r="G13" s="70">
        <f t="shared" si="0"/>
        <v>15</v>
      </c>
      <c r="H13" s="74">
        <f>'12'!D28</f>
        <v>211.25</v>
      </c>
      <c r="I13" s="75" t="str">
        <f>'12'!D29</f>
        <v>Dobře</v>
      </c>
      <c r="J13" s="41"/>
      <c r="K13" s="43" t="str">
        <f t="shared" si="1"/>
        <v xml:space="preserve"> </v>
      </c>
      <c r="L13" s="43">
        <f t="shared" si="2"/>
        <v>211.25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Polická Romana</v>
      </c>
      <c r="C14" s="70" t="str">
        <f>Startovka!C14</f>
        <v>Hasenhirsch Katja</v>
      </c>
      <c r="D14" s="70" t="str">
        <f>Startovka!D14</f>
        <v>BOA</v>
      </c>
      <c r="E14" s="70" t="str">
        <f>Startovka!E14</f>
        <v>OB1</v>
      </c>
      <c r="F14" s="70" t="str">
        <f>Startovka!I3</f>
        <v>Mistrovství Česke republiky v obedience, Tachyon / Čerčany</v>
      </c>
      <c r="G14" s="71">
        <f t="shared" si="0"/>
        <v>3</v>
      </c>
      <c r="H14" s="72">
        <f>'13'!D28</f>
        <v>283.25</v>
      </c>
      <c r="I14" s="75" t="str">
        <f>'13'!D29</f>
        <v>Výborně</v>
      </c>
      <c r="J14" s="41"/>
      <c r="K14" s="43" t="str">
        <f t="shared" si="1"/>
        <v xml:space="preserve"> </v>
      </c>
      <c r="L14" s="43">
        <f t="shared" si="2"/>
        <v>283.25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Kohlová Marie</v>
      </c>
      <c r="C15" s="70" t="str">
        <f>Startovka!C15</f>
        <v>Yahoodka z Kovárny</v>
      </c>
      <c r="D15" s="70" t="str">
        <f>Startovka!D15</f>
        <v>BOT</v>
      </c>
      <c r="E15" s="70" t="str">
        <f>Startovka!E15</f>
        <v>OB1</v>
      </c>
      <c r="F15" s="70" t="str">
        <f>Startovka!I3</f>
        <v>Mistrovství Česke republiky v obedience, Tachyon / Čerčany</v>
      </c>
      <c r="G15" s="70">
        <f t="shared" si="0"/>
        <v>19</v>
      </c>
      <c r="H15" s="74">
        <f>'14'!D28</f>
        <v>165.75</v>
      </c>
      <c r="I15" s="75" t="str">
        <f>'14'!D29</f>
        <v>Nehodnocen</v>
      </c>
      <c r="J15" s="41"/>
      <c r="K15" s="43" t="str">
        <f t="shared" si="1"/>
        <v xml:space="preserve"> </v>
      </c>
      <c r="L15" s="43">
        <f t="shared" si="2"/>
        <v>165.75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Jičínská Natálie</v>
      </c>
      <c r="C16" s="70" t="str">
        <f>Startovka!C16</f>
        <v>Birgit Ginger Storm</v>
      </c>
      <c r="D16" s="70" t="str">
        <f>Startovka!D16</f>
        <v>BOM</v>
      </c>
      <c r="E16" s="70" t="str">
        <f>Startovka!E16</f>
        <v>OB1</v>
      </c>
      <c r="F16" s="70" t="str">
        <f>Startovka!I3</f>
        <v>Mistrovství Česke republiky v obedience, Tachyon / Čerčany</v>
      </c>
      <c r="G16" s="71">
        <f t="shared" si="0"/>
        <v>1</v>
      </c>
      <c r="H16" s="72">
        <f>'15'!D28</f>
        <v>286.25</v>
      </c>
      <c r="I16" s="75" t="str">
        <f>'15'!D29</f>
        <v>Výborně</v>
      </c>
      <c r="J16" s="41"/>
      <c r="K16" s="43" t="str">
        <f t="shared" si="1"/>
        <v xml:space="preserve"> </v>
      </c>
      <c r="L16" s="43">
        <f t="shared" si="2"/>
        <v>286.25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Bulasová Tereza</v>
      </c>
      <c r="C17" s="70" t="str">
        <f>Startovka!C17</f>
        <v>Aisha Dogcentrum's Guardian</v>
      </c>
      <c r="D17" s="70" t="str">
        <f>Startovka!D17</f>
        <v>BC</v>
      </c>
      <c r="E17" s="70" t="str">
        <f>Startovka!E17</f>
        <v>OB1</v>
      </c>
      <c r="F17" s="70" t="str">
        <f>Startovka!I3</f>
        <v>Mistrovství Česke republiky v obedience, Tachyon / Čerčany</v>
      </c>
      <c r="G17" s="70">
        <f t="shared" si="0"/>
        <v>7</v>
      </c>
      <c r="H17" s="74">
        <f>'16'!D28</f>
        <v>266.75</v>
      </c>
      <c r="I17" s="75" t="str">
        <f>'16'!D29</f>
        <v>Výborně</v>
      </c>
      <c r="J17" s="41"/>
      <c r="K17" s="43" t="str">
        <f t="shared" si="1"/>
        <v xml:space="preserve"> </v>
      </c>
      <c r="L17" s="43">
        <f t="shared" si="2"/>
        <v>266.75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Berková Renáta</v>
      </c>
      <c r="C18" s="70" t="str">
        <f>Startovka!C18</f>
        <v>Naomi z Peršlu</v>
      </c>
      <c r="D18" s="70" t="str">
        <f>Startovka!D18</f>
        <v>IRT</v>
      </c>
      <c r="E18" s="70" t="str">
        <f>Startovka!E18</f>
        <v>OB1</v>
      </c>
      <c r="F18" s="70" t="str">
        <f>Startovka!I3</f>
        <v>Mistrovství Česke republiky v obedience, Tachyon / Čerčany</v>
      </c>
      <c r="G18" s="71">
        <f t="shared" si="0"/>
        <v>16</v>
      </c>
      <c r="H18" s="72">
        <f>'17'!D28</f>
        <v>202.5</v>
      </c>
      <c r="I18" s="75" t="str">
        <f>'17'!D29</f>
        <v>Dobře</v>
      </c>
      <c r="J18" s="41"/>
      <c r="K18" s="43" t="str">
        <f t="shared" si="1"/>
        <v xml:space="preserve"> </v>
      </c>
      <c r="L18" s="43">
        <f t="shared" si="2"/>
        <v>202.5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18</v>
      </c>
      <c r="B19" s="70" t="str">
        <f>Startovka!B19</f>
        <v>Plívová Michaela</v>
      </c>
      <c r="C19" s="70" t="str">
        <f>Startovka!C19</f>
        <v>Quest For Fame Domidar Dogs</v>
      </c>
      <c r="D19" s="70" t="str">
        <f>Startovka!D19</f>
        <v>SBT</v>
      </c>
      <c r="E19" s="70" t="str">
        <f>Startovka!E19</f>
        <v>OB1</v>
      </c>
      <c r="F19" s="70" t="str">
        <f>Startovka!I3</f>
        <v>Mistrovství Česke republiky v obedience, Tachyon / Čerčany</v>
      </c>
      <c r="G19" s="70">
        <f t="shared" si="0"/>
        <v>17</v>
      </c>
      <c r="H19" s="74">
        <f>'18'!D28</f>
        <v>182.5</v>
      </c>
      <c r="I19" s="75" t="str">
        <f>'18'!D29</f>
        <v>Nehodnocen</v>
      </c>
      <c r="J19" s="41"/>
      <c r="K19" s="43" t="str">
        <f t="shared" si="1"/>
        <v xml:space="preserve"> </v>
      </c>
      <c r="L19" s="43">
        <f t="shared" si="2"/>
        <v>182.5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19</v>
      </c>
      <c r="B20" s="70" t="str">
        <f>Startovka!B20</f>
        <v>Nadhajská Sabina</v>
      </c>
      <c r="C20" s="70" t="str">
        <f>Startovka!C20</f>
        <v>Joey Malanzvers</v>
      </c>
      <c r="D20" s="70" t="str">
        <f>Startovka!D20</f>
        <v>BOM</v>
      </c>
      <c r="E20" s="70" t="str">
        <f>Startovka!E20</f>
        <v>OB1</v>
      </c>
      <c r="F20" s="70" t="str">
        <f>Startovka!I3</f>
        <v>Mistrovství Česke republiky v obedience, Tachyon / Čerčany</v>
      </c>
      <c r="G20" s="71">
        <f t="shared" si="0"/>
        <v>6</v>
      </c>
      <c r="H20" s="72">
        <f>'19'!D28</f>
        <v>276.5</v>
      </c>
      <c r="I20" s="75" t="str">
        <f>'19'!D29</f>
        <v>Výborně</v>
      </c>
      <c r="J20" s="41"/>
      <c r="K20" s="43" t="str">
        <f t="shared" si="1"/>
        <v xml:space="preserve"> </v>
      </c>
      <c r="L20" s="43">
        <f t="shared" si="2"/>
        <v>276.5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20</v>
      </c>
      <c r="B21" s="70" t="str">
        <f>Startovka!B21</f>
        <v>Hrušková Eva</v>
      </c>
      <c r="C21" s="70" t="str">
        <f>Startovka!C21</f>
        <v>Angie Z říční tišiny</v>
      </c>
      <c r="D21" s="70" t="str">
        <f>Startovka!D21</f>
        <v>BOM</v>
      </c>
      <c r="E21" s="70" t="str">
        <f>Startovka!E21</f>
        <v>OB1</v>
      </c>
      <c r="F21" s="70" t="str">
        <f>Startovka!I3</f>
        <v>Mistrovství Česke republiky v obedience, Tachyon / Čerčany</v>
      </c>
      <c r="G21" s="70">
        <f t="shared" si="0"/>
        <v>14</v>
      </c>
      <c r="H21" s="74">
        <f>'20'!D28</f>
        <v>216.75</v>
      </c>
      <c r="I21" s="75" t="str">
        <f>'20'!D29</f>
        <v>Dobře</v>
      </c>
      <c r="J21" s="41"/>
      <c r="K21" s="43" t="str">
        <f t="shared" si="1"/>
        <v xml:space="preserve"> </v>
      </c>
      <c r="L21" s="43">
        <f t="shared" si="2"/>
        <v>216.75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21</v>
      </c>
      <c r="B22" s="70" t="str">
        <f>Startovka!B22</f>
        <v>Bakošová Barbora</v>
      </c>
      <c r="C22" s="70" t="str">
        <f>Startovka!C22</f>
        <v>Sania</v>
      </c>
      <c r="D22" s="70" t="str">
        <f>Startovka!D22</f>
        <v>kříženec</v>
      </c>
      <c r="E22" s="70" t="str">
        <f>Startovka!E22</f>
        <v>OB2</v>
      </c>
      <c r="F22" s="70" t="str">
        <f>Startovka!I3</f>
        <v>Mistrovství Česke republiky v obedience, Tachyon / Čerčany</v>
      </c>
      <c r="G22" s="71">
        <f t="shared" si="0"/>
        <v>7</v>
      </c>
      <c r="H22" s="72">
        <f>'21'!D28</f>
        <v>138.25</v>
      </c>
      <c r="I22" s="75" t="str">
        <f>'21'!D29</f>
        <v>Nehodnocen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>
        <f t="shared" si="3"/>
        <v>138.25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22</v>
      </c>
      <c r="B23" s="70" t="str">
        <f>Startovka!B23</f>
        <v>Ružová Denisa</v>
      </c>
      <c r="C23" s="70" t="str">
        <f>Startovka!C23</f>
        <v>Interforce Speedlight</v>
      </c>
      <c r="D23" s="70" t="str">
        <f>Startovka!D23</f>
        <v>BOC</v>
      </c>
      <c r="E23" s="70" t="str">
        <f>Startovka!E23</f>
        <v>OB2</v>
      </c>
      <c r="F23" s="70" t="str">
        <f>Startovka!I3</f>
        <v>Mistrovství Česke republiky v obedience, Tachyon / Čerčany</v>
      </c>
      <c r="G23" s="70">
        <f t="shared" si="0"/>
        <v>5</v>
      </c>
      <c r="H23" s="74">
        <f>'22'!D28</f>
        <v>174</v>
      </c>
      <c r="I23" s="75" t="str">
        <f>'22'!D29</f>
        <v>Nehodnocen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>
        <f t="shared" si="3"/>
        <v>174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23</v>
      </c>
      <c r="B24" s="70" t="str">
        <f>Startovka!B24</f>
        <v>Pech Richard</v>
      </c>
      <c r="C24" s="70" t="str">
        <f>Startovka!C24</f>
        <v>Balance Axarzen</v>
      </c>
      <c r="D24" s="70" t="str">
        <f>Startovka!D24</f>
        <v>BOM</v>
      </c>
      <c r="E24" s="70" t="str">
        <f>Startovka!E24</f>
        <v>OB2</v>
      </c>
      <c r="F24" s="70" t="str">
        <f>Startovka!I3</f>
        <v>Mistrovství Česke republiky v obedience, Tachyon / Čerčany</v>
      </c>
      <c r="G24" s="71">
        <f t="shared" si="0"/>
        <v>1</v>
      </c>
      <c r="H24" s="72">
        <f>'23'!D28</f>
        <v>224</v>
      </c>
      <c r="I24" s="75" t="str">
        <f>'23'!D29</f>
        <v>Velmi dobře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>
        <f t="shared" si="3"/>
        <v>224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24</v>
      </c>
      <c r="B25" s="70" t="str">
        <f>Startovka!B25</f>
        <v>Foltýnová Laubová Žaneta</v>
      </c>
      <c r="C25" s="70" t="str">
        <f>Startovka!C25</f>
        <v>Highlander Hola-Hopa</v>
      </c>
      <c r="D25" s="70" t="str">
        <f>Startovka!D25</f>
        <v>BOC</v>
      </c>
      <c r="E25" s="70" t="str">
        <f>Startovka!E25</f>
        <v>OB2</v>
      </c>
      <c r="F25" s="70" t="str">
        <f>Startovka!I3</f>
        <v>Mistrovství Česke republiky v obedience, Tachyon / Čerčany</v>
      </c>
      <c r="G25" s="70">
        <f t="shared" si="0"/>
        <v>4</v>
      </c>
      <c r="H25" s="74">
        <f>'24'!D28</f>
        <v>204.5</v>
      </c>
      <c r="I25" s="75" t="str">
        <f>'24'!D29</f>
        <v>Dobře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>
        <f t="shared" si="3"/>
        <v>204.5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25</v>
      </c>
      <c r="B26" s="70" t="str">
        <f>Startovka!B26</f>
        <v xml:space="preserve">Procházková Marcela </v>
      </c>
      <c r="C26" s="70" t="str">
        <f>Startovka!C26</f>
        <v>Fargo Andy´s President z Merboltic</v>
      </c>
      <c r="D26" s="70" t="str">
        <f>Startovka!D26</f>
        <v>NS</v>
      </c>
      <c r="E26" s="70" t="str">
        <f>Startovka!E26</f>
        <v>OB2</v>
      </c>
      <c r="F26" s="70" t="str">
        <f>Startovka!I3</f>
        <v>Mistrovství Česke republiky v obedience, Tachyon / Čerčany</v>
      </c>
      <c r="G26" s="71">
        <f t="shared" si="0"/>
        <v>3</v>
      </c>
      <c r="H26" s="72">
        <f>'25'!D28</f>
        <v>217.5</v>
      </c>
      <c r="I26" s="75" t="str">
        <f>'25'!D29</f>
        <v>Dobře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>
        <f t="shared" si="3"/>
        <v>217.5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26</v>
      </c>
      <c r="B27" s="70" t="str">
        <f>Startovka!B27</f>
        <v>Jiřičková Anna</v>
      </c>
      <c r="C27" s="70" t="str">
        <f>Startovka!C27</f>
        <v>Aznavour ze Statku Vlčkovice</v>
      </c>
      <c r="D27" s="70" t="str">
        <f>Startovka!D27</f>
        <v>AKE</v>
      </c>
      <c r="E27" s="70" t="str">
        <f>Startovka!E27</f>
        <v>OB2</v>
      </c>
      <c r="F27" s="70" t="str">
        <f>Startovka!I3</f>
        <v>Mistrovství Česke republiky v obedience, Tachyon / Čerčany</v>
      </c>
      <c r="G27" s="70">
        <f t="shared" si="0"/>
        <v>6</v>
      </c>
      <c r="H27" s="74">
        <f>'26'!D28</f>
        <v>168.75</v>
      </c>
      <c r="I27" s="75" t="str">
        <f>'26'!D29</f>
        <v>Nehodnocen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>
        <f t="shared" si="3"/>
        <v>168.75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27</v>
      </c>
      <c r="B28" s="70" t="str">
        <f>Startovka!B28</f>
        <v>Klímová Lucia</v>
      </c>
      <c r="C28" s="70" t="str">
        <f>Startovka!C28</f>
        <v>North Slezský hrádek</v>
      </c>
      <c r="D28" s="70" t="str">
        <f>Startovka!D28</f>
        <v>BOC</v>
      </c>
      <c r="E28" s="70" t="str">
        <f>Startovka!E28</f>
        <v>OB2</v>
      </c>
      <c r="F28" s="70" t="str">
        <f>Startovka!I3</f>
        <v>Mistrovství Česke republiky v obedience, Tachyon / Čerčany</v>
      </c>
      <c r="G28" s="71">
        <f t="shared" si="0"/>
        <v>2</v>
      </c>
      <c r="H28" s="72">
        <f>'27'!D28</f>
        <v>220.25</v>
      </c>
      <c r="I28" s="75" t="str">
        <f>'27'!D29</f>
        <v>Dobře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>
        <f t="shared" si="3"/>
        <v>220.25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28</v>
      </c>
      <c r="B29" s="70" t="str">
        <f>Startovka!B29</f>
        <v>Němcová Petra</v>
      </c>
      <c r="C29" s="70" t="str">
        <f>Startovka!C29</f>
        <v>Latif the Guardians of Albion</v>
      </c>
      <c r="D29" s="70" t="str">
        <f>Startovka!D29</f>
        <v>BOC</v>
      </c>
      <c r="E29" s="70" t="str">
        <f>Startovka!E29</f>
        <v>OB2</v>
      </c>
      <c r="F29" s="70" t="str">
        <f>Startovka!I3</f>
        <v>Mistrovství Česke republiky v obedience, Tachyon / Čerčany</v>
      </c>
      <c r="G29" s="70">
        <f t="shared" si="0"/>
        <v>8</v>
      </c>
      <c r="H29" s="74">
        <f>'28'!D28</f>
        <v>0</v>
      </c>
      <c r="I29" s="75" t="str">
        <f>'28'!D29</f>
        <v>Nehodnocen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>
        <f t="shared" si="3"/>
        <v>0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29</v>
      </c>
      <c r="B30" s="70" t="str">
        <f>Startovka!B30</f>
        <v>Trněná Alena</v>
      </c>
      <c r="C30" s="70" t="str">
        <f>Startovka!C30</f>
        <v>Isabeau Denbrix</v>
      </c>
      <c r="D30" s="70" t="str">
        <f>Startovka!D30</f>
        <v>NO</v>
      </c>
      <c r="E30" s="70" t="str">
        <f>Startovka!E30</f>
        <v>OB2</v>
      </c>
      <c r="F30" s="70" t="str">
        <f>Startovka!I3</f>
        <v>Mistrovství Česke republiky v obedience, Tachyon / Čerčany</v>
      </c>
      <c r="G30" s="71">
        <f t="shared" si="0"/>
        <v>8</v>
      </c>
      <c r="H30" s="72">
        <f>'29'!D28</f>
        <v>0</v>
      </c>
      <c r="I30" s="75" t="str">
        <f>'29'!D29</f>
        <v>Nehodnocen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>
        <f t="shared" si="3"/>
        <v>0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30</v>
      </c>
      <c r="B31" s="70" t="str">
        <f>Startovka!B31</f>
        <v>Silbernáglová Adéla</v>
      </c>
      <c r="C31" s="70" t="str">
        <f>Startovka!C31</f>
        <v>Mesmerizing Sun of Erya Haryon</v>
      </c>
      <c r="D31" s="70" t="str">
        <f>Startovka!D31</f>
        <v>SBT</v>
      </c>
      <c r="E31" s="70" t="str">
        <f>Startovka!E31</f>
        <v>OB2</v>
      </c>
      <c r="F31" s="70" t="str">
        <f>Startovka!I3</f>
        <v>Mistrovství Česke republiky v obedience, Tachyon / Čerčany</v>
      </c>
      <c r="G31" s="70">
        <f t="shared" si="0"/>
        <v>8</v>
      </c>
      <c r="H31" s="74">
        <f>'30'!D28</f>
        <v>0</v>
      </c>
      <c r="I31" s="75" t="str">
        <f>'30'!D29</f>
        <v>Nehodnocen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>
        <f t="shared" si="3"/>
        <v>0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31</v>
      </c>
      <c r="B32" s="70" t="str">
        <f>Startovka!B32</f>
        <v>Moravcová Silvie</v>
      </c>
      <c r="C32" s="70" t="str">
        <f>Startovka!C32</f>
        <v>Leonora Zlatá Skalka</v>
      </c>
      <c r="D32" s="70" t="str">
        <f>Startovka!D32</f>
        <v>HAV</v>
      </c>
      <c r="E32" s="70" t="str">
        <f>Startovka!E32</f>
        <v>OB2</v>
      </c>
      <c r="F32" s="70" t="str">
        <f>Startovka!I3</f>
        <v>Mistrovství Česke republiky v obedience, Tachyon / Čerčany</v>
      </c>
      <c r="G32" s="71">
        <f t="shared" si="0"/>
        <v>8</v>
      </c>
      <c r="H32" s="72">
        <f>'31'!D28</f>
        <v>0</v>
      </c>
      <c r="I32" s="75" t="str">
        <f>'31'!D29</f>
        <v>Nehodnocen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>
        <f t="shared" si="3"/>
        <v>0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32</v>
      </c>
      <c r="B33" s="70" t="str">
        <f>Startovka!B33</f>
        <v>Ružová Denisa</v>
      </c>
      <c r="C33" s="70" t="str">
        <f>Startovka!C33</f>
        <v>Beast Boo Boo Rose Speedlight</v>
      </c>
      <c r="D33" s="70" t="str">
        <f>Startovka!D33</f>
        <v>Patterdale terier</v>
      </c>
      <c r="E33" s="70" t="str">
        <f>Startovka!E33</f>
        <v>OB2</v>
      </c>
      <c r="F33" s="70" t="str">
        <f>Startovka!I3</f>
        <v>Mistrovství Česke republiky v obedience, Tachyon / Čerčany</v>
      </c>
      <c r="G33" s="70">
        <f t="shared" si="0"/>
        <v>8</v>
      </c>
      <c r="H33" s="74">
        <f>'32'!D28</f>
        <v>0</v>
      </c>
      <c r="I33" s="75" t="str">
        <f>'32'!D29</f>
        <v>Nehodnocen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>
        <f t="shared" si="3"/>
        <v>0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33</v>
      </c>
      <c r="B34" s="70" t="str">
        <f>Startovka!B34</f>
        <v>Berková Renáta</v>
      </c>
      <c r="C34" s="70" t="str">
        <f>Startovka!C34</f>
        <v>Bibi</v>
      </c>
      <c r="D34" s="70" t="str">
        <f>Startovka!D34</f>
        <v>kříženec</v>
      </c>
      <c r="E34" s="70" t="str">
        <f>Startovka!E34</f>
        <v>OB2</v>
      </c>
      <c r="F34" s="70" t="str">
        <f>Startovka!I3</f>
        <v>Mistrovství Česke republiky v obedience, Tachyon / Čerčany</v>
      </c>
      <c r="G34" s="71">
        <f t="shared" si="0"/>
        <v>8</v>
      </c>
      <c r="H34" s="72">
        <f>'33'!D28</f>
        <v>0</v>
      </c>
      <c r="I34" s="75" t="str">
        <f>'33'!D29</f>
        <v>Nehodnocen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>
        <f t="shared" ref="M34:M51" si="7">IF(E34="OB2",(H34)," ")</f>
        <v>0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Mistrovství Česke republiky v obedience, Tachyon / Čerčany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Mistrovství Česke republiky v obedience, Tachyon / Čerčany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Mistrovství Česke republiky v obedience, Tachyon / Čerčany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Mistrovství Česke republiky v obedience, Tachyon / Čerčany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Mistrovství Česke republiky v obedience, Tachyon / Čerčany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Mistrovství Česke republiky v obedience, Tachyon / Čerčany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Mistrovství Česke republiky v obedience, Tachyon / Čerčany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Mistrovství Česke republiky v obedience, Tachyon / Čerčany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Mistrovství Česke republiky v obedience, Tachyon / Čerčany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Mistrovství Česke republiky v obedience, Tachyon / Čerčany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Mistrovství Česke republiky v obedience, Tachyon / Čerčany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Mistrovství Česke republiky v obedience, Tachyon / Čerčany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Mistrovství Česke republiky v obedience, Tachyon / Čerčany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Mistrovství Česke republiky v obedience, Tachyon / Čerčany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Mistrovství Česke republiky v obedience, Tachyon / Čerčany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Mistrovství Česke republiky v obedience, Tachyon / Čerčany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Mistrovství Česke republiky v obedience, Tachyon / Čerčany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topLeftCell="A7" workbookViewId="0">
      <selection activeCell="E27" sqref="E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Startovka!B28</f>
        <v>Klímová Lucia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Startovka!C28</f>
        <v>North Slezský hrádek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Startovka!D28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Startovka!A28</f>
        <v>27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Startovka!E28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Výsledky!G28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9</v>
      </c>
      <c r="E18" s="61">
        <v>8.5</v>
      </c>
      <c r="F18" s="62">
        <f>IF(C13="OB-Z",Cviky!C3,IF(C13="OB1",Cviky!G3,IF(C13="OB2",Cviky!K3,IF(C13="OB3",Cviky!O3," "))))</f>
        <v>3</v>
      </c>
      <c r="G18" s="63">
        <f>IF(E17="není",H18,I18)</f>
        <v>26.25</v>
      </c>
      <c r="H18" s="64">
        <f t="shared" ref="H18:H27" si="0">SUM(D18*F18)</f>
        <v>27</v>
      </c>
      <c r="I18" s="64">
        <f t="shared" ref="I18:I27" si="1">SUM(((D18+E18)*F18)/2)</f>
        <v>26.25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>
        <v>6.5</v>
      </c>
      <c r="E19" s="61">
        <v>7.5</v>
      </c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19.5</v>
      </c>
      <c r="I19" s="64">
        <f t="shared" si="1"/>
        <v>21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>
        <v>8</v>
      </c>
      <c r="E20" s="61">
        <v>8.5</v>
      </c>
      <c r="F20" s="62">
        <f>IF(C13="OB-Z",Cviky!C5,IF(C13="OB1",Cviky!G5,IF(C13="OB2",Cviky!K5,IF(C13="OB3",Cviky!O5," "))))</f>
        <v>3</v>
      </c>
      <c r="G20" s="63">
        <f>IF(E17="není",H20,I20)</f>
        <v>24.75</v>
      </c>
      <c r="H20" s="64">
        <f t="shared" si="0"/>
        <v>24</v>
      </c>
      <c r="I20" s="64">
        <f t="shared" si="1"/>
        <v>24.75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5.5</v>
      </c>
      <c r="E21" s="61">
        <v>6.5</v>
      </c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22</v>
      </c>
      <c r="I21" s="64">
        <f t="shared" si="1"/>
        <v>24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>
        <v>7.5</v>
      </c>
      <c r="E22" s="61">
        <v>7.5</v>
      </c>
      <c r="F22" s="62">
        <f>IF(C13="OB-Z",Cviky!C7,IF(C13="OB1",Cviky!G7,IF(C13="OB2",Cviky!K7,IF(C13="OB3",Cviky!O7," "))))</f>
        <v>3</v>
      </c>
      <c r="G22" s="63">
        <f>IF(E17="není",H22,I22)</f>
        <v>22.5</v>
      </c>
      <c r="H22" s="64">
        <f t="shared" si="0"/>
        <v>22.5</v>
      </c>
      <c r="I22" s="64">
        <f t="shared" si="1"/>
        <v>22.5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>
        <v>9</v>
      </c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32</v>
      </c>
      <c r="I23" s="64">
        <f t="shared" si="1"/>
        <v>34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>
        <v>10</v>
      </c>
      <c r="E24" s="61">
        <v>9.5</v>
      </c>
      <c r="F24" s="62">
        <f>IF(C13="OB-Z",Cviky!C9,IF(C13="OB1",Cviky!G9,IF(C13="OB2",Cviky!K9,IF(C13="OB3",Cviky!O9," "))))</f>
        <v>4</v>
      </c>
      <c r="G24" s="63">
        <f>IF(E17="není",H24,I24)</f>
        <v>39</v>
      </c>
      <c r="H24" s="64">
        <f t="shared" si="0"/>
        <v>40</v>
      </c>
      <c r="I24" s="64">
        <f t="shared" si="1"/>
        <v>39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6</v>
      </c>
      <c r="E25" s="61">
        <v>6.5</v>
      </c>
      <c r="F25" s="62">
        <f>IF(C13="OB-Z",Cviky!C10,IF(C13="OB1",Cviky!G10,IF(C13="OB2",Cviky!K10,IF(C13="OB3",Cviky!O10," "))))</f>
        <v>3</v>
      </c>
      <c r="G25" s="63">
        <f>IF(E17="není",H25,I25)</f>
        <v>18.75</v>
      </c>
      <c r="H25" s="64">
        <f t="shared" si="0"/>
        <v>18</v>
      </c>
      <c r="I25" s="64">
        <f t="shared" si="1"/>
        <v>18.75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>
        <v>10</v>
      </c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220.25</v>
      </c>
      <c r="E28" s="94"/>
      <c r="F28" s="94"/>
      <c r="G28" s="94"/>
      <c r="H28" s="64">
        <f>SUM(G18:G27)</f>
        <v>220.25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Startovka!B29</f>
        <v>Němcová Petra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Startovka!C29</f>
        <v>Latif the Guardians of Albion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Startovka!D29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Startovka!A29</f>
        <v>28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Startovka!E29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Výsledky!G29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Startovka!B30</f>
        <v>Trněná Alena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Startovka!C30</f>
        <v>Isabeau Denbrix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Startovka!D30</f>
        <v>NO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Startovka!A30</f>
        <v>29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Startovka!E30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Výsledky!G30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Startovka!B31</f>
        <v>Silbernáglová Adéla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Startovka!C31</f>
        <v>Mesmerizing Sun of Erya Haryon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Startovka!D31</f>
        <v>SBT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Startovka!A31</f>
        <v>30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Startovka!E31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Výsledky!G31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Startovka!B32</f>
        <v>Moravcová Silvie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Startovka!C32</f>
        <v>Leonora Zlatá Skalka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Startovka!D32</f>
        <v>HAV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Startovka!A32</f>
        <v>31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Startovka!E32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Výsledky!G32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Startovka!B33</f>
        <v>Ružová Denisa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Startovka!C33</f>
        <v>Beast Boo Boo Rose Speedlight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Startovka!D33</f>
        <v>Patterdale terier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Startovka!A33</f>
        <v>32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Startovka!E33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Výsledky!G33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Startovka!B34</f>
        <v>Berková Renáta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Startovka!C34</f>
        <v>Bibi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Startovka!D34</f>
        <v>kříženec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Startovka!A34</f>
        <v>33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Startovka!E34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Výsledky!G34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za pochodu do stoje/sedu/lehu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Směrový aport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 a skok přes překážku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8" zoomScaleNormal="100" workbookViewId="0">
      <selection activeCell="I30" sqref="I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</f>
        <v>Nouzová Michaela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</f>
        <v>Blondi Ginger Storm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</f>
        <v>BOM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</f>
        <v>12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>
        <v>8</v>
      </c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32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7.5</v>
      </c>
      <c r="E20" s="61">
        <v>8.5</v>
      </c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22.5</v>
      </c>
      <c r="I20" s="64">
        <f t="shared" si="1"/>
        <v>24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5</v>
      </c>
      <c r="E21" s="61">
        <v>5</v>
      </c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5.5</v>
      </c>
      <c r="E22" s="61">
        <v>6</v>
      </c>
      <c r="F22" s="62">
        <f>IF(C13="OB-Z",Cviky!C7,IF(C13="OB1",Cviky!G7,IF(C13="OB2",Cviky!K7,IF(C13="OB3",Cviky!O7," "))))</f>
        <v>4</v>
      </c>
      <c r="G22" s="63">
        <f>IF(E17="není",H22,I22)</f>
        <v>23</v>
      </c>
      <c r="H22" s="64">
        <f t="shared" si="0"/>
        <v>22</v>
      </c>
      <c r="I22" s="64">
        <f t="shared" si="1"/>
        <v>23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8</v>
      </c>
      <c r="E23" s="61">
        <v>7</v>
      </c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32</v>
      </c>
      <c r="I23" s="64">
        <f t="shared" si="1"/>
        <v>30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5</v>
      </c>
      <c r="E24" s="61">
        <v>5</v>
      </c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6</v>
      </c>
      <c r="E25" s="61">
        <v>6.5</v>
      </c>
      <c r="F25" s="62">
        <f>IF(C13="OB-Z",Cviky!C10,IF(C13="OB1",Cviky!G10,IF(C13="OB2",Cviky!K10,IF(C13="OB3",Cviky!O10," "))))</f>
        <v>4</v>
      </c>
      <c r="G25" s="63">
        <f>IF(E17="není",H25,I25)</f>
        <v>25</v>
      </c>
      <c r="H25" s="64">
        <f t="shared" si="0"/>
        <v>24</v>
      </c>
      <c r="I25" s="64">
        <f t="shared" si="1"/>
        <v>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6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16</v>
      </c>
      <c r="H26" s="64">
        <f t="shared" si="0"/>
        <v>12</v>
      </c>
      <c r="I26" s="64">
        <f t="shared" si="1"/>
        <v>16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220</v>
      </c>
      <c r="E28" s="94"/>
      <c r="F28" s="94"/>
      <c r="G28" s="94"/>
      <c r="H28" s="64">
        <f>SUM(G18:G27)</f>
        <v>220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2" workbookViewId="0">
      <selection activeCell="L29" sqref="K29:L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</f>
        <v>Šubrtová Petra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</f>
        <v>Aram Ezra Od Petrské brány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</f>
        <v>NSDTR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</f>
        <v>9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6</v>
      </c>
      <c r="E18" s="61">
        <v>6.5</v>
      </c>
      <c r="F18" s="62">
        <f>IF(C13="OB-Z",Cviky!C3,IF(C13="OB1",Cviky!G3,IF(C13="OB2",Cviky!K3,IF(C13="OB3",Cviky!O3," "))))</f>
        <v>3</v>
      </c>
      <c r="G18" s="63">
        <f>IF(E17="není",H18,I18)</f>
        <v>18.75</v>
      </c>
      <c r="H18" s="64">
        <f t="shared" ref="H18:H27" si="0">SUM(D18*F18)</f>
        <v>18</v>
      </c>
      <c r="I18" s="64">
        <f t="shared" ref="I18:I27" si="1">SUM(((D18+E18)*F18)/2)</f>
        <v>18.75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>
        <v>9</v>
      </c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36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>
        <v>9</v>
      </c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27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7</v>
      </c>
      <c r="E21" s="61">
        <v>7</v>
      </c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28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>
        <v>6</v>
      </c>
      <c r="F22" s="62">
        <f>IF(C13="OB-Z",Cviky!C7,IF(C13="OB1",Cviky!G7,IF(C13="OB2",Cviky!K7,IF(C13="OB3",Cviky!O7," "))))</f>
        <v>4</v>
      </c>
      <c r="G22" s="63">
        <f>IF(E17="není",H22,I22)</f>
        <v>25</v>
      </c>
      <c r="H22" s="64">
        <f t="shared" si="0"/>
        <v>26</v>
      </c>
      <c r="I22" s="64">
        <f t="shared" si="1"/>
        <v>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8.5</v>
      </c>
      <c r="E23" s="61">
        <v>7.5</v>
      </c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34</v>
      </c>
      <c r="I23" s="64">
        <f t="shared" si="1"/>
        <v>32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>
        <v>10</v>
      </c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36</v>
      </c>
      <c r="I24" s="64">
        <f t="shared" si="1"/>
        <v>38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8</v>
      </c>
      <c r="E25" s="61">
        <v>8.5</v>
      </c>
      <c r="F25" s="62">
        <f>IF(C13="OB-Z",Cviky!C10,IF(C13="OB1",Cviky!G10,IF(C13="OB2",Cviky!K10,IF(C13="OB3",Cviky!O10," "))))</f>
        <v>4</v>
      </c>
      <c r="G25" s="63">
        <f>IF(E17="není",H25,I25)</f>
        <v>33</v>
      </c>
      <c r="H25" s="64">
        <f t="shared" si="0"/>
        <v>32</v>
      </c>
      <c r="I25" s="64">
        <f t="shared" si="1"/>
        <v>33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7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17</v>
      </c>
      <c r="H26" s="64">
        <f t="shared" si="0"/>
        <v>14</v>
      </c>
      <c r="I26" s="64">
        <f t="shared" si="1"/>
        <v>17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254.75</v>
      </c>
      <c r="E28" s="94"/>
      <c r="F28" s="94"/>
      <c r="G28" s="94"/>
      <c r="H28" s="64">
        <f>SUM(G18:G27)</f>
        <v>254.75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9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Startovka!B4</f>
        <v>Boušková Eva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Startovka!C4</f>
        <v>Choco Dot Without Borders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Startovka!D4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Startovka!E4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Výsledky!G4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>
        <v>8.5</v>
      </c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34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10</v>
      </c>
      <c r="E20" s="61">
        <v>9</v>
      </c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30</v>
      </c>
      <c r="I20" s="64">
        <f t="shared" si="1"/>
        <v>28.5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8.5</v>
      </c>
      <c r="E21" s="61">
        <v>9.5</v>
      </c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34</v>
      </c>
      <c r="I21" s="64">
        <f t="shared" si="1"/>
        <v>36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>
        <v>7.5</v>
      </c>
      <c r="F22" s="62">
        <f>IF(C13="OB-Z",Cviky!C7,IF(C13="OB1",Cviky!G7,IF(C13="OB2",Cviky!K7,IF(C13="OB3",Cviky!O7," "))))</f>
        <v>4</v>
      </c>
      <c r="G22" s="63">
        <f>IF(E17="není",H22,I22)</f>
        <v>29</v>
      </c>
      <c r="H22" s="64">
        <f t="shared" si="0"/>
        <v>28</v>
      </c>
      <c r="I22" s="64">
        <f t="shared" si="1"/>
        <v>29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9</v>
      </c>
      <c r="E23" s="61">
        <v>9</v>
      </c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36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9.5</v>
      </c>
      <c r="E24" s="61">
        <v>10</v>
      </c>
      <c r="F24" s="62">
        <f>IF(C13="OB-Z",Cviky!C9,IF(C13="OB1",Cviky!G9,IF(C13="OB2",Cviky!K9,IF(C13="OB3",Cviky!O9," "))))</f>
        <v>4</v>
      </c>
      <c r="G24" s="63">
        <f>IF(E17="není",H24,I24)</f>
        <v>39</v>
      </c>
      <c r="H24" s="64">
        <f t="shared" si="0"/>
        <v>38</v>
      </c>
      <c r="I24" s="64">
        <f t="shared" si="1"/>
        <v>39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8</v>
      </c>
      <c r="E25" s="61">
        <v>8</v>
      </c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32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19</v>
      </c>
      <c r="H26" s="64">
        <f t="shared" si="0"/>
        <v>18</v>
      </c>
      <c r="I26" s="64">
        <f t="shared" si="1"/>
        <v>19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283.5</v>
      </c>
      <c r="E28" s="94"/>
      <c r="F28" s="94"/>
      <c r="G28" s="94"/>
      <c r="H28" s="64">
        <f>SUM(G18:G27)</f>
        <v>283.5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9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Startovka!B5</f>
        <v xml:space="preserve">Synková Veronika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Startovka!C5</f>
        <v>Albus Bohemia Jites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Startovka!D5</f>
        <v>AUO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Startovka!E5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Výsledky!G5</f>
        <v>5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10</v>
      </c>
      <c r="E19" s="61">
        <v>9</v>
      </c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40</v>
      </c>
      <c r="I19" s="64">
        <f t="shared" si="1"/>
        <v>38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</v>
      </c>
      <c r="E20" s="61">
        <v>8.5</v>
      </c>
      <c r="F20" s="62">
        <f>IF(C13="OB-Z",Cviky!C5,IF(C13="OB1",Cviky!G5,IF(C13="OB2",Cviky!K5,IF(C13="OB3",Cviky!O5," "))))</f>
        <v>3</v>
      </c>
      <c r="G20" s="63">
        <f>IF(E17="není",H20,I20)</f>
        <v>24.75</v>
      </c>
      <c r="H20" s="64">
        <f t="shared" si="0"/>
        <v>24</v>
      </c>
      <c r="I20" s="64">
        <f t="shared" si="1"/>
        <v>24.75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6.5</v>
      </c>
      <c r="E21" s="61">
        <v>6.5</v>
      </c>
      <c r="F21" s="62">
        <f>IF(C13="OB-Z",Cviky!C6,IF(C13="OB1",Cviky!G6,IF(C13="OB2",Cviky!K6,IF(C13="OB3",Cviky!O6," "))))</f>
        <v>4</v>
      </c>
      <c r="G21" s="63">
        <f>IF(E17="není",H21,I21)</f>
        <v>26</v>
      </c>
      <c r="H21" s="64">
        <f t="shared" si="0"/>
        <v>26</v>
      </c>
      <c r="I21" s="64">
        <f t="shared" si="1"/>
        <v>26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>
        <v>8.5</v>
      </c>
      <c r="F22" s="62">
        <f>IF(C13="OB-Z",Cviky!C7,IF(C13="OB1",Cviky!G7,IF(C13="OB2",Cviky!K7,IF(C13="OB3",Cviky!O7," "))))</f>
        <v>4</v>
      </c>
      <c r="G22" s="63">
        <f>IF(E17="není",H22,I22)</f>
        <v>33</v>
      </c>
      <c r="H22" s="64">
        <f t="shared" si="0"/>
        <v>32</v>
      </c>
      <c r="I22" s="64">
        <f t="shared" si="1"/>
        <v>33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9</v>
      </c>
      <c r="E23" s="61">
        <v>9</v>
      </c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36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>
        <v>8.5</v>
      </c>
      <c r="F24" s="62">
        <f>IF(C13="OB-Z",Cviky!C9,IF(C13="OB1",Cviky!G9,IF(C13="OB2",Cviky!K9,IF(C13="OB3",Cviky!O9," "))))</f>
        <v>4</v>
      </c>
      <c r="G24" s="63">
        <f>IF(E17="není",H24,I24)</f>
        <v>35</v>
      </c>
      <c r="H24" s="64">
        <f t="shared" si="0"/>
        <v>36</v>
      </c>
      <c r="I24" s="64">
        <f t="shared" si="1"/>
        <v>35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8.5</v>
      </c>
      <c r="E25" s="61">
        <v>9.5</v>
      </c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34</v>
      </c>
      <c r="I25" s="64">
        <f t="shared" si="1"/>
        <v>36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20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278.75</v>
      </c>
      <c r="E28" s="94"/>
      <c r="F28" s="94"/>
      <c r="G28" s="94"/>
      <c r="H28" s="64">
        <f>SUM(G18:G27)</f>
        <v>278.75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6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Startovka!B6</f>
        <v>Rybová Anežka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Startovka!C6</f>
        <v>Interforce Springsteen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Startovka!D6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Startovka!E6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Výsledky!G6</f>
        <v>13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27</v>
      </c>
      <c r="I18" s="64">
        <f t="shared" ref="I18:I27" si="1">SUM(((D18+E18)*F18)/2)</f>
        <v>28.5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>
        <v>7.5</v>
      </c>
      <c r="F19" s="62">
        <f>IF(C13="OB-Z",Cviky!C4,IF(C13="OB1",Cviky!G4,IF(C13="OB2",Cviky!K4,IF(C13="OB3",Cviky!O4," "))))</f>
        <v>4</v>
      </c>
      <c r="G19" s="63">
        <f>IF(E17="není",H19,I19)</f>
        <v>31</v>
      </c>
      <c r="H19" s="64">
        <f t="shared" si="0"/>
        <v>32</v>
      </c>
      <c r="I19" s="64">
        <f t="shared" si="1"/>
        <v>31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</v>
      </c>
      <c r="E20" s="61">
        <v>9</v>
      </c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24</v>
      </c>
      <c r="I20" s="64">
        <f t="shared" si="1"/>
        <v>25.5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5.5</v>
      </c>
      <c r="E21" s="61">
        <v>5.5</v>
      </c>
      <c r="F21" s="62">
        <f>IF(C13="OB-Z",Cviky!C6,IF(C13="OB1",Cviky!G6,IF(C13="OB2",Cviky!K6,IF(C13="OB3",Cviky!O6," "))))</f>
        <v>4</v>
      </c>
      <c r="G21" s="63">
        <f>IF(E17="není",H21,I21)</f>
        <v>22</v>
      </c>
      <c r="H21" s="64">
        <f t="shared" si="0"/>
        <v>22</v>
      </c>
      <c r="I21" s="64">
        <f t="shared" si="1"/>
        <v>22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>
        <v>7</v>
      </c>
      <c r="F22" s="62">
        <f>IF(C13="OB-Z",Cviky!C7,IF(C13="OB1",Cviky!G7,IF(C13="OB2",Cviky!K7,IF(C13="OB3",Cviky!O7," "))))</f>
        <v>4</v>
      </c>
      <c r="G22" s="63">
        <f>IF(E17="není",H22,I22)</f>
        <v>27</v>
      </c>
      <c r="H22" s="64">
        <f t="shared" si="0"/>
        <v>26</v>
      </c>
      <c r="I22" s="64">
        <f t="shared" si="1"/>
        <v>27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9.5</v>
      </c>
      <c r="E23" s="61">
        <v>10</v>
      </c>
      <c r="F23" s="62">
        <f>IF(C13="OB-Z",Cviky!C8,IF(C13="OB1",Cviky!G8,IF(C13="OB2",Cviky!K8,IF(C13="OB3",Cviky!O8," "))))</f>
        <v>4</v>
      </c>
      <c r="G23" s="63">
        <f>IF(E17="není",H23,I23)</f>
        <v>39</v>
      </c>
      <c r="H23" s="64">
        <f t="shared" si="0"/>
        <v>38</v>
      </c>
      <c r="I23" s="64">
        <f t="shared" si="1"/>
        <v>39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6.5</v>
      </c>
      <c r="E24" s="61">
        <v>7</v>
      </c>
      <c r="F24" s="62">
        <f>IF(C13="OB-Z",Cviky!C9,IF(C13="OB1",Cviky!G9,IF(C13="OB2",Cviky!K9,IF(C13="OB3",Cviky!O9," "))))</f>
        <v>4</v>
      </c>
      <c r="G24" s="63">
        <f>IF(E17="není",H24,I24)</f>
        <v>27</v>
      </c>
      <c r="H24" s="64">
        <f t="shared" si="0"/>
        <v>26</v>
      </c>
      <c r="I24" s="64">
        <f t="shared" si="1"/>
        <v>27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0</v>
      </c>
      <c r="E25" s="61">
        <v>0</v>
      </c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16</v>
      </c>
      <c r="I26" s="64">
        <f t="shared" si="1"/>
        <v>18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218</v>
      </c>
      <c r="E28" s="94"/>
      <c r="F28" s="94"/>
      <c r="G28" s="94"/>
      <c r="H28" s="64">
        <f>SUM(G18:G27)</f>
        <v>218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0" workbookViewId="0">
      <selection activeCell="J19" sqref="J1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Klub Obedience CZ, z.s.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Mistrovství Česke republiky v obedience, Tachyon / Čerčany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45220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Martha Landin</v>
      </c>
      <c r="D6" s="96" t="str">
        <f>IF(E17="není"," ",E17)</f>
        <v>Ladislava Richterová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Alexandra Křivohlavá</v>
      </c>
      <c r="D7" s="96" t="str">
        <f>IF(E17="není"," ",IF(C13="OB-Z",Startovka!K8,IF(C13="OB1",Startovka!K12,IF(C13="OB2",Startovka!K16,IF(C13="OB3",Startovka!K20)))))</f>
        <v>není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Startovka!B7</f>
        <v>Šinclová Kateřina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Startovka!C7</f>
        <v>Cinna Esuatty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Startovka!D7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Startovka!E7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Výsledky!G7</f>
        <v>10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.6" x14ac:dyDescent="0.3">
      <c r="A17" s="50"/>
      <c r="B17" s="55"/>
      <c r="C17" s="55"/>
      <c r="D17" s="56" t="str">
        <f>IF(C13="OB-Z",Startovka!I7,IF(C13="OB1",Startovka!I11,IF(C13="OB2",Startovka!I15,IF(C13="OB3",Startovka!I19))))</f>
        <v>Martha Landin</v>
      </c>
      <c r="E17" s="56" t="str">
        <f>IF(C13="OB-Z",Startovka!K7,IF(C13="OB1",Startovka!K11,IF(C13="OB2",Startovka!K15,IF(C13="OB3",Startovka!K19))))</f>
        <v>Ladislava Richterová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>
        <v>10</v>
      </c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30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>
        <v>10</v>
      </c>
      <c r="F19" s="62">
        <f>IF(C13="OB-Z",Cviky!C4,IF(C13="OB1",Cviky!G4,IF(C13="OB2",Cviky!K4,IF(C13="OB3",Cviky!O4," "))))</f>
        <v>4</v>
      </c>
      <c r="G19" s="63">
        <f>IF(E17="není",H19,I19)</f>
        <v>39</v>
      </c>
      <c r="H19" s="64">
        <f t="shared" si="0"/>
        <v>38</v>
      </c>
      <c r="I19" s="64">
        <f t="shared" si="1"/>
        <v>39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10</v>
      </c>
      <c r="E20" s="61">
        <v>9.5</v>
      </c>
      <c r="F20" s="62">
        <f>IF(C13="OB-Z",Cviky!C5,IF(C13="OB1",Cviky!G5,IF(C13="OB2",Cviky!K5,IF(C13="OB3",Cviky!O5," "))))</f>
        <v>3</v>
      </c>
      <c r="G20" s="63">
        <f>IF(E17="není",H20,I20)</f>
        <v>29.25</v>
      </c>
      <c r="H20" s="64">
        <f t="shared" si="0"/>
        <v>30</v>
      </c>
      <c r="I20" s="64">
        <f t="shared" si="1"/>
        <v>29.25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Skok přes překážku a aport činky</v>
      </c>
      <c r="D21" s="66">
        <v>9</v>
      </c>
      <c r="E21" s="61">
        <v>9</v>
      </c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36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>
        <v>8</v>
      </c>
      <c r="F22" s="62">
        <f>IF(C13="OB-Z",Cviky!C7,IF(C13="OB1",Cviky!G7,IF(C13="OB2",Cviky!K7,IF(C13="OB3",Cviky!O7," "))))</f>
        <v>4</v>
      </c>
      <c r="G22" s="63">
        <f>IF(E17="není",H22,I22)</f>
        <v>31</v>
      </c>
      <c r="H22" s="64">
        <f t="shared" si="0"/>
        <v>30</v>
      </c>
      <c r="I22" s="64">
        <f t="shared" si="1"/>
        <v>31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10</v>
      </c>
      <c r="E23" s="61">
        <v>9.5</v>
      </c>
      <c r="F23" s="62">
        <f>IF(C13="OB-Z",Cviky!C8,IF(C13="OB1",Cviky!G8,IF(C13="OB2",Cviky!K8,IF(C13="OB3",Cviky!O8," "))))</f>
        <v>4</v>
      </c>
      <c r="G23" s="63">
        <f>IF(E17="není",H23,I23)</f>
        <v>39</v>
      </c>
      <c r="H23" s="64">
        <f t="shared" si="0"/>
        <v>40</v>
      </c>
      <c r="I23" s="64">
        <f t="shared" si="1"/>
        <v>39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>
        <v>0</v>
      </c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 a položení</v>
      </c>
      <c r="D25" s="66">
        <v>7</v>
      </c>
      <c r="E25" s="61">
        <v>6.5</v>
      </c>
      <c r="F25" s="62">
        <f>IF(C13="OB-Z",Cviky!C10,IF(C13="OB1",Cviky!G10,IF(C13="OB2",Cviky!K10,IF(C13="OB3",Cviky!O10," "))))</f>
        <v>4</v>
      </c>
      <c r="G25" s="63">
        <f>IF(E17="není",H25,I25)</f>
        <v>27</v>
      </c>
      <c r="H25" s="64">
        <f t="shared" si="0"/>
        <v>28</v>
      </c>
      <c r="I25" s="64">
        <f t="shared" si="1"/>
        <v>27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>
        <v>10</v>
      </c>
      <c r="F26" s="62">
        <f>IF(C13="OB-Z",Cviky!C11,IF(C13="OB1",Cviky!G11,IF(C13="OB2",Cviky!K11,IF(C13="OB3",Cviky!O11," "))))</f>
        <v>2</v>
      </c>
      <c r="G26" s="63">
        <f>IF(E17="není",H26,I26)</f>
        <v>19</v>
      </c>
      <c r="H26" s="64">
        <f t="shared" si="0"/>
        <v>18</v>
      </c>
      <c r="I26" s="64">
        <f t="shared" si="1"/>
        <v>19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250.25</v>
      </c>
      <c r="E28" s="94"/>
      <c r="F28" s="94"/>
      <c r="G28" s="94"/>
      <c r="H28" s="64">
        <f>SUM(G18:G27)</f>
        <v>250.25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2023-10-21T11:31:39Z</cp:lastPrinted>
  <dcterms:created xsi:type="dcterms:W3CDTF">2020-01-31T23:26:18Z</dcterms:created>
  <dcterms:modified xsi:type="dcterms:W3CDTF">2023-10-22T08:46:36Z</dcterms:modified>
</cp:coreProperties>
</file>