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5A11A1C1-EF71-4F64-9958-C2BE5B8040DD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11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C14" i="27" s="1"/>
  <c r="G29" i="3"/>
  <c r="G33" i="3"/>
  <c r="G37" i="3"/>
  <c r="G41" i="3"/>
  <c r="G45" i="3"/>
  <c r="G49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G27" i="3" s="1"/>
  <c r="E28" i="3"/>
  <c r="G28" i="3" s="1"/>
  <c r="E29" i="3"/>
  <c r="E30" i="3"/>
  <c r="G30" i="3" s="1"/>
  <c r="E31" i="3"/>
  <c r="G31" i="3" s="1"/>
  <c r="E32" i="3"/>
  <c r="G32" i="3" s="1"/>
  <c r="E33" i="3"/>
  <c r="E34" i="3"/>
  <c r="M34" i="3" s="1"/>
  <c r="E35" i="3"/>
  <c r="G35" i="3" s="1"/>
  <c r="E36" i="3"/>
  <c r="G36" i="3" s="1"/>
  <c r="E37" i="3"/>
  <c r="E38" i="3"/>
  <c r="G38" i="3" s="1"/>
  <c r="E39" i="3"/>
  <c r="G39" i="3" s="1"/>
  <c r="E40" i="3"/>
  <c r="G40" i="3" s="1"/>
  <c r="E41" i="3"/>
  <c r="N41" i="3" s="1"/>
  <c r="E42" i="3"/>
  <c r="N42" i="3" s="1"/>
  <c r="E43" i="3"/>
  <c r="L43" i="3" s="1"/>
  <c r="E44" i="3"/>
  <c r="G44" i="3" s="1"/>
  <c r="E45" i="3"/>
  <c r="E46" i="3"/>
  <c r="G46" i="3" s="1"/>
  <c r="E47" i="3"/>
  <c r="G47" i="3" s="1"/>
  <c r="E48" i="3"/>
  <c r="G48" i="3" s="1"/>
  <c r="E49" i="3"/>
  <c r="N49" i="3" s="1"/>
  <c r="E50" i="3"/>
  <c r="K50" i="3" s="1"/>
  <c r="E51" i="3"/>
  <c r="G51" i="3" s="1"/>
  <c r="E4" i="3"/>
  <c r="E5" i="3"/>
  <c r="E6" i="3"/>
  <c r="M6" i="3" s="1"/>
  <c r="E7" i="3"/>
  <c r="E8" i="3"/>
  <c r="E9" i="3"/>
  <c r="E10" i="3"/>
  <c r="M10" i="3" s="1"/>
  <c r="M11" i="3"/>
  <c r="E3" i="3"/>
  <c r="E2" i="3"/>
  <c r="C27" i="51"/>
  <c r="C27" i="43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27" i="53" s="1"/>
  <c r="C12" i="53"/>
  <c r="C11" i="53"/>
  <c r="C10" i="53"/>
  <c r="C9" i="53"/>
  <c r="C5" i="53"/>
  <c r="C4" i="53"/>
  <c r="C3" i="53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C13" i="47"/>
  <c r="F19" i="47" s="1"/>
  <c r="H19" i="47" s="1"/>
  <c r="C12" i="47"/>
  <c r="C11" i="47"/>
  <c r="C10" i="47"/>
  <c r="C9" i="47"/>
  <c r="C5" i="47"/>
  <c r="C4" i="47"/>
  <c r="C3" i="47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27" i="39" s="1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27" i="35" s="1"/>
  <c r="C12" i="35"/>
  <c r="C11" i="35"/>
  <c r="C10" i="35"/>
  <c r="C9" i="35"/>
  <c r="C5" i="35"/>
  <c r="C4" i="35"/>
  <c r="C3" i="35"/>
  <c r="C13" i="34"/>
  <c r="F26" i="34" s="1"/>
  <c r="I26" i="34" s="1"/>
  <c r="C12" i="34"/>
  <c r="C11" i="34"/>
  <c r="C10" i="34"/>
  <c r="C9" i="34"/>
  <c r="C5" i="34"/>
  <c r="C4" i="34"/>
  <c r="C3" i="34"/>
  <c r="C13" i="33"/>
  <c r="C27" i="33" s="1"/>
  <c r="C12" i="33"/>
  <c r="C11" i="33"/>
  <c r="C10" i="33"/>
  <c r="C9" i="33"/>
  <c r="C5" i="33"/>
  <c r="C4" i="33"/>
  <c r="C3" i="33"/>
  <c r="C26" i="32"/>
  <c r="F25" i="32"/>
  <c r="I25" i="32" s="1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27" i="31" s="1"/>
  <c r="C12" i="31"/>
  <c r="C11" i="31"/>
  <c r="C10" i="31"/>
  <c r="C9" i="31"/>
  <c r="C5" i="31"/>
  <c r="C4" i="31"/>
  <c r="C3" i="3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27" i="29" s="1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27" i="23" s="1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27" i="21" s="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7"/>
  <c r="D14" i="46"/>
  <c r="I26" i="44"/>
  <c r="D14" i="43"/>
  <c r="D14" i="41"/>
  <c r="D14" i="40"/>
  <c r="D14" i="35"/>
  <c r="D14" i="34"/>
  <c r="D14" i="33"/>
  <c r="D14" i="32"/>
  <c r="D14" i="31"/>
  <c r="D14" i="29"/>
  <c r="D14" i="24"/>
  <c r="D14" i="14"/>
  <c r="D14" i="11"/>
  <c r="D14" i="10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D14" i="9" l="1"/>
  <c r="D14" i="16"/>
  <c r="D14" i="44"/>
  <c r="D14" i="48"/>
  <c r="E17" i="30"/>
  <c r="D7" i="30" s="1"/>
  <c r="F25" i="30"/>
  <c r="I25" i="30" s="1"/>
  <c r="G25" i="30" s="1"/>
  <c r="C7" i="32"/>
  <c r="C18" i="32"/>
  <c r="F20" i="34"/>
  <c r="I20" i="34" s="1"/>
  <c r="F19" i="41"/>
  <c r="I19" i="41" s="1"/>
  <c r="C18" i="44"/>
  <c r="C21" i="47"/>
  <c r="F20" i="52"/>
  <c r="I20" i="52" s="1"/>
  <c r="C27" i="28"/>
  <c r="C27" i="32"/>
  <c r="C27" i="36"/>
  <c r="C27" i="40"/>
  <c r="C27" i="44"/>
  <c r="C27" i="48"/>
  <c r="C27" i="52"/>
  <c r="C19" i="30"/>
  <c r="C25" i="32"/>
  <c r="C7" i="44"/>
  <c r="F20" i="44"/>
  <c r="I20" i="44" s="1"/>
  <c r="G20" i="44" s="1"/>
  <c r="F22" i="47"/>
  <c r="I22" i="47" s="1"/>
  <c r="C22" i="52"/>
  <c r="C27" i="18"/>
  <c r="C27" i="37"/>
  <c r="C27" i="41"/>
  <c r="C27" i="45"/>
  <c r="C27" i="49"/>
  <c r="G43" i="3"/>
  <c r="F25" i="52"/>
  <c r="I25" i="52" s="1"/>
  <c r="C27" i="9"/>
  <c r="C27" i="24"/>
  <c r="C27" i="30"/>
  <c r="C27" i="34"/>
  <c r="C27" i="38"/>
  <c r="C27" i="42"/>
  <c r="C27" i="46"/>
  <c r="C27" i="50"/>
  <c r="G50" i="3"/>
  <c r="G42" i="3"/>
  <c r="G34" i="3"/>
  <c r="G26" i="3"/>
  <c r="C14" i="28" s="1"/>
  <c r="C21" i="30"/>
  <c r="D14" i="30"/>
  <c r="D17" i="30"/>
  <c r="C6" i="30" s="1"/>
  <c r="C25" i="30"/>
  <c r="E17" i="44"/>
  <c r="D7" i="44" s="1"/>
  <c r="F21" i="46"/>
  <c r="I21" i="46" s="1"/>
  <c r="F24" i="50"/>
  <c r="I24" i="50" s="1"/>
  <c r="G24" i="50" s="1"/>
  <c r="C27" i="12"/>
  <c r="C27" i="27"/>
  <c r="C27" i="47"/>
  <c r="C27" i="26"/>
  <c r="C27" i="25"/>
  <c r="C27" i="22"/>
  <c r="C27" i="20"/>
  <c r="C27" i="16"/>
  <c r="C27" i="15"/>
  <c r="C27" i="14"/>
  <c r="C27" i="13"/>
  <c r="D14" i="13"/>
  <c r="G25" i="32"/>
  <c r="D14" i="12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G26" i="38" s="1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G26" i="36" s="1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D6" i="44"/>
  <c r="G26" i="44"/>
  <c r="C23" i="29"/>
  <c r="L5" i="3"/>
  <c r="N7" i="3"/>
  <c r="C19" i="23"/>
  <c r="C7" i="23"/>
  <c r="L9" i="3"/>
  <c r="M9" i="3"/>
  <c r="L10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I19" i="47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G26" i="40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G26" i="48" l="1"/>
  <c r="G21" i="34"/>
  <c r="G24" i="48"/>
  <c r="D7" i="48"/>
  <c r="G24" i="38"/>
  <c r="H20" i="44"/>
  <c r="G21" i="48"/>
  <c r="H26" i="45"/>
  <c r="H25" i="40"/>
  <c r="I24" i="44"/>
  <c r="G24" i="44" s="1"/>
  <c r="H27" i="51"/>
  <c r="H21" i="48"/>
  <c r="H21" i="40"/>
  <c r="G26" i="50"/>
  <c r="D6" i="50"/>
  <c r="G21" i="36"/>
  <c r="G20" i="50"/>
  <c r="D7" i="18"/>
  <c r="G26" i="46"/>
  <c r="G25" i="50"/>
  <c r="G25" i="46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0" l="1"/>
  <c r="I18" i="3" s="1"/>
  <c r="H18" i="3"/>
  <c r="N18" i="3" s="1"/>
  <c r="D29" i="23"/>
  <c r="I21" i="3" s="1"/>
  <c r="H21" i="3"/>
  <c r="N21" i="3" s="1"/>
  <c r="K43" i="3"/>
  <c r="H19" i="3"/>
  <c r="N19" i="3" s="1"/>
  <c r="K46" i="3"/>
  <c r="H22" i="3"/>
  <c r="N22" i="3" s="1"/>
  <c r="K47" i="3"/>
  <c r="H23" i="3"/>
  <c r="N23" i="3" s="1"/>
  <c r="K44" i="3"/>
  <c r="H20" i="3"/>
  <c r="N20" i="3" s="1"/>
  <c r="D29" i="26"/>
  <c r="I24" i="3" s="1"/>
  <c r="H24" i="3"/>
  <c r="D29" i="13"/>
  <c r="I11" i="3" s="1"/>
  <c r="H11" i="3"/>
  <c r="L3" i="3"/>
  <c r="H26" i="3"/>
  <c r="D29" i="17"/>
  <c r="I15" i="3" s="1"/>
  <c r="H15" i="3"/>
  <c r="N15" i="3" s="1"/>
  <c r="D29" i="14"/>
  <c r="I12" i="3" s="1"/>
  <c r="H12" i="3"/>
  <c r="L2" i="3"/>
  <c r="H27" i="3"/>
  <c r="D29" i="18"/>
  <c r="I16" i="3" s="1"/>
  <c r="H16" i="3"/>
  <c r="D29" i="15"/>
  <c r="I13" i="3" s="1"/>
  <c r="H13" i="3"/>
  <c r="N13" i="3" s="1"/>
  <c r="L4" i="3"/>
  <c r="H25" i="3"/>
  <c r="D29" i="16"/>
  <c r="I14" i="3" s="1"/>
  <c r="H14" i="3"/>
  <c r="N14" i="3" s="1"/>
  <c r="D29" i="19"/>
  <c r="I17" i="3" s="1"/>
  <c r="H17" i="3"/>
  <c r="N17" i="3" s="1"/>
  <c r="D29" i="12"/>
  <c r="I10" i="3" s="1"/>
  <c r="H10" i="3"/>
  <c r="D29" i="11"/>
  <c r="I9" i="3" s="1"/>
  <c r="H9" i="3"/>
  <c r="D29" i="10"/>
  <c r="I8" i="3" s="1"/>
  <c r="H8" i="3"/>
  <c r="K8" i="3" s="1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31" i="3"/>
  <c r="N33" i="3"/>
  <c r="N28" i="3"/>
  <c r="N25" i="3"/>
  <c r="N30" i="3"/>
  <c r="L24" i="3"/>
  <c r="L50" i="3"/>
  <c r="L27" i="3"/>
  <c r="L51" i="3"/>
  <c r="L23" i="3"/>
  <c r="L49" i="3"/>
  <c r="D29" i="5"/>
  <c r="I3" i="3" s="1"/>
  <c r="D29" i="24"/>
  <c r="I22" i="3" s="1"/>
  <c r="D29" i="27"/>
  <c r="I25" i="3" s="1"/>
  <c r="K15" i="3"/>
  <c r="K48" i="3"/>
  <c r="D29" i="28"/>
  <c r="I26" i="3" s="1"/>
  <c r="D29" i="25"/>
  <c r="I23" i="3" s="1"/>
  <c r="D29" i="6"/>
  <c r="I4" i="3" s="1"/>
  <c r="M16" i="3"/>
  <c r="K14" i="3"/>
  <c r="K13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M14" i="3"/>
  <c r="M15" i="3"/>
  <c r="N24" i="3" l="1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24" i="3" l="1"/>
  <c r="C14" i="26" s="1"/>
  <c r="G12" i="3"/>
  <c r="C14" i="14" s="1"/>
  <c r="G13" i="3"/>
  <c r="C14" i="15" s="1"/>
  <c r="G17" i="3"/>
  <c r="C14" i="19" s="1"/>
  <c r="G18" i="3"/>
  <c r="C14" i="20" s="1"/>
  <c r="G20" i="3"/>
  <c r="C14" i="22" s="1"/>
  <c r="G16" i="3"/>
  <c r="C14" i="18" s="1"/>
  <c r="G21" i="3"/>
  <c r="C14" i="23" s="1"/>
  <c r="G19" i="3"/>
  <c r="C14" i="21" s="1"/>
  <c r="G22" i="3"/>
  <c r="C14" i="24" s="1"/>
  <c r="G11" i="3"/>
  <c r="C14" i="13" s="1"/>
  <c r="G23" i="3"/>
  <c r="C14" i="25" s="1"/>
  <c r="G10" i="3"/>
  <c r="C14" i="12" s="1"/>
  <c r="G9" i="3"/>
  <c r="C14" i="11" s="1"/>
  <c r="G14" i="3"/>
  <c r="C14" i="16" s="1"/>
  <c r="G15" i="3"/>
  <c r="C14" i="17" s="1"/>
  <c r="G7" i="3"/>
  <c r="C14" i="9" s="1"/>
  <c r="G6" i="3"/>
  <c r="C14" i="8" s="1"/>
  <c r="G8" i="3"/>
  <c r="C14" i="10" s="1"/>
  <c r="G4" i="3"/>
  <c r="C14" i="6" s="1"/>
  <c r="G5" i="3"/>
  <c r="C14" i="7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<sst xmlns="http://schemas.openxmlformats.org/spreadsheetml/2006/main" count="1385" uniqueCount="144">
  <si>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</si>
  <si>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</si>
  <si>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</si>
  <si>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</si>
  <si>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</si>
  <si>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</si>
  <si>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</si>
  <si>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</si>
  <si>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</si>
  <si>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</si>
  <si>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</si>
  <si>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</si>
  <si>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</si>
  <si>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</si>
  <si>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</si>
  <si>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</si>
  <si>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</si>
  <si>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</si>
  <si>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</si>
  <si>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</si>
  <si>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</si>
  <si>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</si>
  <si>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</si>
  <si>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</si>
  <si>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</si>
  <si>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</si>
  <si>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</si>
  <si>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</si>
  <si>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</si>
  <si>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</si>
  <si>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</si>
  <si>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</si>
  <si>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</si>
  <si>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</si>
  <si>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</si>
  <si>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</si>
  <si>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</si>
  <si>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</si>
  <si>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</si>
  <si>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</si>
  <si>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</si>
  <si>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</si>
  <si>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</si>
  <si>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</si>
  <si>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</si>
  <si>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</si>
  <si>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</si>
  <si>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</si>
  <si>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</si>
  <si>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</si>
  <si>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</si>
  <si>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</si>
  <si>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</si>
  <si>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</si>
  <si>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</si>
  <si>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</si>
  <si>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</si>
  <si>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</si>
  <si>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</si>
  <si>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</si>
  <si>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</si>
  <si>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</si>
  <si>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</si>
  <si>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</si>
  <si>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</si>
  <si>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</si>
  <si>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</si>
  <si>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</si>
  <si>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</si>
  <si>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</si>
  <si>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</si>
  <si>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</si>
  <si>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</si>
  <si>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</si>
  <si>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</si>
  <si>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</si>
  <si>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</si>
  <si>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</si>
  <si>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</si>
  <si>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</si>
  <si>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</si>
  <si>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</si>
  <si>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</si>
  <si>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</si>
  <si>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Zita Přichystalová</t>
  </si>
  <si>
    <t>Ivana Šteflovičová</t>
  </si>
  <si>
    <t>Monika Holínková</t>
  </si>
  <si>
    <t>Eva Pluháčková</t>
  </si>
  <si>
    <t>Anna Žárská</t>
  </si>
  <si>
    <t>Jana Spisarová</t>
  </si>
  <si>
    <t>Nela Prucková</t>
  </si>
  <si>
    <t>Michaela Míčová</t>
  </si>
  <si>
    <t xml:space="preserve">Barbora Smolková </t>
  </si>
  <si>
    <t>Besame Bay Vakonič Family</t>
  </si>
  <si>
    <t>border kolie</t>
  </si>
  <si>
    <t>Irwin Moravian Gate Bull</t>
  </si>
  <si>
    <t>stafordšírský bulteriér</t>
  </si>
  <si>
    <t>Expert Evil Edguy Rose Speedlight</t>
  </si>
  <si>
    <t>patterdale terrier</t>
  </si>
  <si>
    <t>Fun Factory Dark Lavondyss</t>
  </si>
  <si>
    <t>labradorský retriever</t>
  </si>
  <si>
    <t>Elza</t>
  </si>
  <si>
    <t>kříženec</t>
  </si>
  <si>
    <t>Daughter Of Zorro Blank Knights</t>
  </si>
  <si>
    <t>australský ovčák</t>
  </si>
  <si>
    <t xml:space="preserve">Angie Glow Red </t>
  </si>
  <si>
    <t>nova scotia duck tolling retriever</t>
  </si>
  <si>
    <t>Wake Up Your Brain Fireball</t>
  </si>
  <si>
    <t>Batty unicorn Jackie Sky Trip</t>
  </si>
  <si>
    <t xml:space="preserve">Anna Musilová </t>
  </si>
  <si>
    <t>Michaela Slavíčková</t>
  </si>
  <si>
    <t>Renata Zdařilová</t>
  </si>
  <si>
    <t>Kateřina Hajšlová</t>
  </si>
  <si>
    <t>Eva Hrachovcová</t>
  </si>
  <si>
    <t>Jana Krátká</t>
  </si>
  <si>
    <t>Denisa Ružová</t>
  </si>
  <si>
    <t>Denisa Smišková (háravka)</t>
  </si>
  <si>
    <t>Kristýna Barošová</t>
  </si>
  <si>
    <t>Petra Němcová</t>
  </si>
  <si>
    <t>Iveta Matzenauerová</t>
  </si>
  <si>
    <t>Alexandra Křivohlavá</t>
  </si>
  <si>
    <t>Ivana Šimůnková</t>
  </si>
  <si>
    <t>Alrisha Satis Sumnium</t>
  </si>
  <si>
    <t>Interforce Speedlight</t>
  </si>
  <si>
    <t xml:space="preserve">Mind the Dog Star </t>
  </si>
  <si>
    <t>Latif the Guardians of Albion</t>
  </si>
  <si>
    <t>A Need for Speed Crazy Pack</t>
  </si>
  <si>
    <t>Acey-Ducey Zip Zap</t>
  </si>
  <si>
    <t>Every Kingdom Shock Wave</t>
  </si>
  <si>
    <t xml:space="preserve">Arghala Imotz </t>
  </si>
  <si>
    <t>Never Never Land U'Angela</t>
  </si>
  <si>
    <t>Stay With Me Carcassonne Tolugo</t>
  </si>
  <si>
    <t>Aluca Esuatty</t>
  </si>
  <si>
    <t>Only for You Jeffija</t>
  </si>
  <si>
    <t>Kronos Bohemia White Hunter</t>
  </si>
  <si>
    <t>jack russel terrier</t>
  </si>
  <si>
    <t>Abby's Elves Azari z Jesenické smečky</t>
  </si>
  <si>
    <t>Klub Obedience CZ</t>
  </si>
  <si>
    <t>27.10.2024</t>
  </si>
  <si>
    <t>MČR Obedience všech plemen, CACT, Litovel</t>
  </si>
  <si>
    <t>Anna Musilová</t>
  </si>
  <si>
    <t>Ralf Bjorklund</t>
  </si>
  <si>
    <t>Barbora Smolková</t>
  </si>
  <si>
    <t>Maryna Nemchenko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</si>
</sst>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K19" sqref="K19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67" t="s">
        <v>93</v>
      </c>
      <c r="D2" s="67" t="s">
        <v>94</v>
      </c>
      <c r="E2" s="7" t="s">
        <v>17</v>
      </c>
      <c r="F2" s="8"/>
      <c r="H2" s="9" t="s">
        <v>7</v>
      </c>
      <c r="I2" s="83" t="s">
        <v>137</v>
      </c>
      <c r="J2" s="83"/>
      <c r="K2" s="83"/>
    </row>
    <row r="3" spans="1:11" ht="15.6" x14ac:dyDescent="0.3">
      <c r="A3" s="5">
        <v>2</v>
      </c>
      <c r="B3" s="67" t="s">
        <v>91</v>
      </c>
      <c r="C3" s="67" t="s">
        <v>95</v>
      </c>
      <c r="D3" s="67" t="s">
        <v>96</v>
      </c>
      <c r="E3" s="7" t="s">
        <v>17</v>
      </c>
      <c r="F3" s="8"/>
      <c r="H3" s="10" t="s">
        <v>8</v>
      </c>
      <c r="I3" s="84" t="s">
        <v>139</v>
      </c>
      <c r="J3" s="84"/>
      <c r="K3" s="84"/>
    </row>
    <row r="4" spans="1:11" ht="16.2" thickBot="1" x14ac:dyDescent="0.35">
      <c r="A4" s="5">
        <v>3</v>
      </c>
      <c r="B4" s="67" t="s">
        <v>86</v>
      </c>
      <c r="C4" s="67" t="s">
        <v>97</v>
      </c>
      <c r="D4" s="67" t="s">
        <v>98</v>
      </c>
      <c r="E4" s="7" t="s">
        <v>17</v>
      </c>
      <c r="F4" s="8"/>
      <c r="H4" s="11" t="s">
        <v>10</v>
      </c>
      <c r="I4" s="85" t="s">
        <v>138</v>
      </c>
      <c r="J4" s="85"/>
      <c r="K4" s="85"/>
    </row>
    <row r="5" spans="1:11" ht="16.2" thickBot="1" x14ac:dyDescent="0.35">
      <c r="A5" s="5">
        <v>4</v>
      </c>
      <c r="B5" s="67" t="s">
        <v>87</v>
      </c>
      <c r="C5" s="67" t="s">
        <v>99</v>
      </c>
      <c r="D5" s="67" t="s">
        <v>100</v>
      </c>
      <c r="E5" s="7" t="s">
        <v>17</v>
      </c>
      <c r="F5" s="8"/>
    </row>
    <row r="6" spans="1:11" ht="18" x14ac:dyDescent="0.35">
      <c r="A6" s="5">
        <v>5</v>
      </c>
      <c r="B6" s="67" t="s">
        <v>88</v>
      </c>
      <c r="C6" s="67" t="s">
        <v>101</v>
      </c>
      <c r="D6" s="67" t="s">
        <v>102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89</v>
      </c>
      <c r="C7" s="67" t="s">
        <v>103</v>
      </c>
      <c r="D7" s="67" t="s">
        <v>104</v>
      </c>
      <c r="E7" s="7" t="s">
        <v>17</v>
      </c>
      <c r="F7" s="8"/>
      <c r="H7" s="12" t="s">
        <v>12</v>
      </c>
      <c r="I7" s="13" t="s">
        <v>140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90</v>
      </c>
      <c r="C8" s="67" t="s">
        <v>105</v>
      </c>
      <c r="D8" s="67" t="s">
        <v>106</v>
      </c>
      <c r="E8" s="7" t="s">
        <v>17</v>
      </c>
      <c r="F8" s="8"/>
      <c r="H8" s="15" t="s">
        <v>15</v>
      </c>
      <c r="I8" s="16" t="s">
        <v>115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85</v>
      </c>
      <c r="C9" s="67" t="s">
        <v>107</v>
      </c>
      <c r="D9" s="67" t="s">
        <v>94</v>
      </c>
      <c r="E9" s="7" t="s">
        <v>17</v>
      </c>
      <c r="F9" s="8"/>
    </row>
    <row r="10" spans="1:11" ht="18" x14ac:dyDescent="0.35">
      <c r="A10" s="5">
        <v>9</v>
      </c>
      <c r="B10" s="67" t="s">
        <v>92</v>
      </c>
      <c r="C10" s="67" t="s">
        <v>108</v>
      </c>
      <c r="D10" s="67" t="s">
        <v>94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110</v>
      </c>
      <c r="C11" s="67" t="s">
        <v>136</v>
      </c>
      <c r="D11" s="67" t="s">
        <v>106</v>
      </c>
      <c r="E11" s="7" t="s">
        <v>6</v>
      </c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112</v>
      </c>
      <c r="C12" s="67" t="s">
        <v>134</v>
      </c>
      <c r="D12" s="67" t="s">
        <v>135</v>
      </c>
      <c r="E12" s="7" t="s">
        <v>6</v>
      </c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113</v>
      </c>
      <c r="C13" s="67" t="s">
        <v>133</v>
      </c>
      <c r="D13" s="67" t="s">
        <v>94</v>
      </c>
      <c r="E13" s="7" t="s">
        <v>6</v>
      </c>
      <c r="F13" s="8"/>
    </row>
    <row r="14" spans="1:11" ht="18" x14ac:dyDescent="0.35">
      <c r="A14" s="5">
        <v>13</v>
      </c>
      <c r="B14" s="67" t="s">
        <v>114</v>
      </c>
      <c r="C14" s="67" t="s">
        <v>132</v>
      </c>
      <c r="D14" s="67" t="s">
        <v>94</v>
      </c>
      <c r="E14" s="7" t="s">
        <v>6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111</v>
      </c>
      <c r="C15" s="67" t="s">
        <v>131</v>
      </c>
      <c r="D15" s="67" t="s">
        <v>104</v>
      </c>
      <c r="E15" s="7" t="s">
        <v>6</v>
      </c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109</v>
      </c>
      <c r="C16" s="67" t="s">
        <v>130</v>
      </c>
      <c r="D16" s="67" t="s">
        <v>94</v>
      </c>
      <c r="E16" s="7" t="s">
        <v>6</v>
      </c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 t="s">
        <v>120</v>
      </c>
      <c r="C17" s="67" t="s">
        <v>129</v>
      </c>
      <c r="D17" s="67" t="s">
        <v>94</v>
      </c>
      <c r="E17" s="7" t="s">
        <v>6</v>
      </c>
      <c r="F17" s="8"/>
    </row>
    <row r="18" spans="1:11" ht="18" x14ac:dyDescent="0.35">
      <c r="A18" s="5">
        <v>17</v>
      </c>
      <c r="B18" s="67" t="s">
        <v>121</v>
      </c>
      <c r="C18" s="67" t="s">
        <v>128</v>
      </c>
      <c r="D18" s="67" t="s">
        <v>94</v>
      </c>
      <c r="E18" s="7" t="s">
        <v>6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 t="s">
        <v>91</v>
      </c>
      <c r="C19" s="67" t="s">
        <v>127</v>
      </c>
      <c r="D19" s="67" t="s">
        <v>94</v>
      </c>
      <c r="E19" s="7" t="s">
        <v>6</v>
      </c>
      <c r="F19" s="8"/>
      <c r="H19" s="26" t="s">
        <v>12</v>
      </c>
      <c r="I19" s="13" t="s">
        <v>141</v>
      </c>
      <c r="J19" s="27" t="s">
        <v>13</v>
      </c>
      <c r="K19" s="68" t="s">
        <v>143</v>
      </c>
    </row>
    <row r="20" spans="1:11" ht="16.2" thickBot="1" x14ac:dyDescent="0.35">
      <c r="A20" s="5">
        <v>19</v>
      </c>
      <c r="B20" s="67" t="s">
        <v>119</v>
      </c>
      <c r="C20" s="67" t="s">
        <v>126</v>
      </c>
      <c r="D20" s="67" t="s">
        <v>94</v>
      </c>
      <c r="E20" s="7" t="s">
        <v>6</v>
      </c>
      <c r="F20" s="8"/>
      <c r="H20" s="28" t="s">
        <v>15</v>
      </c>
      <c r="I20" s="16" t="s">
        <v>142</v>
      </c>
      <c r="J20" s="29" t="s">
        <v>16</v>
      </c>
      <c r="K20" s="69" t="s">
        <v>14</v>
      </c>
    </row>
    <row r="21" spans="1:11" ht="15.6" x14ac:dyDescent="0.3">
      <c r="A21" s="5">
        <v>20</v>
      </c>
      <c r="B21" s="67" t="s">
        <v>118</v>
      </c>
      <c r="C21" s="67" t="s">
        <v>125</v>
      </c>
      <c r="D21" s="67" t="s">
        <v>94</v>
      </c>
      <c r="E21" s="7" t="s">
        <v>6</v>
      </c>
      <c r="F21" s="8"/>
    </row>
    <row r="22" spans="1:11" ht="15.6" x14ac:dyDescent="0.3">
      <c r="A22" s="5">
        <v>21</v>
      </c>
      <c r="B22" s="67" t="s">
        <v>117</v>
      </c>
      <c r="C22" s="67" t="s">
        <v>124</v>
      </c>
      <c r="D22" s="67" t="s">
        <v>94</v>
      </c>
      <c r="E22" s="7" t="s">
        <v>6</v>
      </c>
      <c r="F22" s="8"/>
    </row>
    <row r="23" spans="1:11" ht="15.6" x14ac:dyDescent="0.3">
      <c r="A23" s="5">
        <v>22</v>
      </c>
      <c r="B23" s="67" t="s">
        <v>115</v>
      </c>
      <c r="C23" s="67" t="s">
        <v>123</v>
      </c>
      <c r="D23" s="67" t="s">
        <v>94</v>
      </c>
      <c r="E23" s="7" t="s">
        <v>6</v>
      </c>
      <c r="F23" s="8"/>
      <c r="H23" s="30" t="s">
        <v>22</v>
      </c>
    </row>
    <row r="24" spans="1:11" ht="15.6" x14ac:dyDescent="0.3">
      <c r="A24" s="5">
        <v>23</v>
      </c>
      <c r="B24" s="67" t="s">
        <v>116</v>
      </c>
      <c r="C24" s="67" t="s">
        <v>122</v>
      </c>
      <c r="D24" s="67" t="s">
        <v>94</v>
      </c>
      <c r="E24" s="7" t="s">
        <v>6</v>
      </c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>Nela Prucková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 xml:space="preserve">Angie Glow Red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nova scotia duck tolling retriever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194.5</v>
      </c>
      <c r="E28" s="94"/>
      <c r="F28" s="94"/>
      <c r="G28" s="94"/>
      <c r="H28" s="64">
        <f>SUM(G18:G27)</f>
        <v>194.5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Ivana Šteflovičová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Wake Up Your Brain Fireball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252.5</v>
      </c>
      <c r="E28" s="94"/>
      <c r="F28" s="94"/>
      <c r="G28" s="94"/>
      <c r="H28" s="64">
        <f>SUM(G18:G27)</f>
        <v>252.5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abSelected="1" topLeftCell="B3" workbookViewId="0">
      <selection activeCell="B29" sqref="B29:C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 xml:space="preserve">Barbora Smolková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>Batty unicorn Jackie Sky Trip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284</v>
      </c>
      <c r="E28" s="94"/>
      <c r="F28" s="94"/>
      <c r="G28" s="94"/>
      <c r="H28" s="64">
        <f>SUM(G18:G27)</f>
        <v>284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1" workbookViewId="0">
      <selection activeCell="D36" sqref="D3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Startovka!B11</f>
        <v>Michaela Slavíčková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Startovka!C11</f>
        <v>Abby's Elves Azari z Jesenické smečky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Startovka!D11</f>
        <v>nova scotia duck tolling retriever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10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Startovka!E11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Výsledky!G11</f>
        <v>11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>
        <v>7.5</v>
      </c>
      <c r="F18" s="62">
        <f>IF(C13="OB-Z",Cviky!C3,IF(C13="OB1",Cviky!G3,IF(C13="OB2",Cviky!K3,IF(C13="OB3",Cviky!O3," "))))</f>
        <v>2</v>
      </c>
      <c r="G18" s="63">
        <f>IF(E17="není",H18,I18)</f>
        <v>15.5</v>
      </c>
      <c r="H18" s="64">
        <f t="shared" ref="H18:H27" si="0">SUM(D18*F18)</f>
        <v>16</v>
      </c>
      <c r="I18" s="64">
        <f t="shared" ref="I18:I27" si="1">SUM(((D18+E18)*F18)/2)</f>
        <v>15.5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>
        <v>10</v>
      </c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>
        <v>0</v>
      </c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0</v>
      </c>
      <c r="E21" s="61">
        <v>0</v>
      </c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7</v>
      </c>
      <c r="E22" s="61">
        <v>6.5</v>
      </c>
      <c r="F22" s="62">
        <f>IF(C13="OB-Z",Cviky!C7,IF(C13="OB1",Cviky!G7,IF(C13="OB2",Cviky!K7,IF(C13="OB3",Cviky!O7," "))))</f>
        <v>3</v>
      </c>
      <c r="G22" s="63">
        <f>IF(E17="není",H22,I22)</f>
        <v>20.25</v>
      </c>
      <c r="H22" s="64">
        <f t="shared" si="0"/>
        <v>21</v>
      </c>
      <c r="I22" s="64">
        <f t="shared" si="1"/>
        <v>20.25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5</v>
      </c>
      <c r="E23" s="61">
        <v>6</v>
      </c>
      <c r="F23" s="62">
        <f>IF(C13="OB-Z",Cviky!C8,IF(C13="OB1",Cviky!G8,IF(C13="OB2",Cviky!K8,IF(C13="OB3",Cviky!O8," "))))</f>
        <v>4</v>
      </c>
      <c r="G23" s="63">
        <f>IF(E17="není",H23,I23)</f>
        <v>22</v>
      </c>
      <c r="H23" s="64">
        <f t="shared" si="0"/>
        <v>20</v>
      </c>
      <c r="I23" s="64">
        <f t="shared" si="1"/>
        <v>22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>
        <v>5.5</v>
      </c>
      <c r="F24" s="62">
        <f>IF(C13="OB-Z",Cviky!C9,IF(C13="OB1",Cviky!G9,IF(C13="OB2",Cviky!K9,IF(C13="OB3",Cviky!O9," "))))</f>
        <v>4</v>
      </c>
      <c r="G24" s="63">
        <f>IF(E17="není",H24,I24)</f>
        <v>21</v>
      </c>
      <c r="H24" s="64">
        <f t="shared" si="0"/>
        <v>20</v>
      </c>
      <c r="I24" s="64">
        <f t="shared" si="1"/>
        <v>21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8</v>
      </c>
      <c r="E25" s="61">
        <v>8.5</v>
      </c>
      <c r="F25" s="62">
        <f>IF(C13="OB-Z",Cviky!C10,IF(C13="OB1",Cviky!G10,IF(C13="OB2",Cviky!K10,IF(C13="OB3",Cviky!O10," "))))</f>
        <v>3</v>
      </c>
      <c r="G25" s="63">
        <f>IF(E17="není",H25,I25)</f>
        <v>24.75</v>
      </c>
      <c r="H25" s="64">
        <f t="shared" si="0"/>
        <v>24</v>
      </c>
      <c r="I25" s="64">
        <f t="shared" si="1"/>
        <v>24.75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123.5</v>
      </c>
      <c r="E28" s="94"/>
      <c r="F28" s="94"/>
      <c r="G28" s="94"/>
      <c r="H28" s="64">
        <f>SUM(G18:G27)</f>
        <v>123.5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0" workbookViewId="0">
      <selection activeCell="D36" sqref="D3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Startovka!B12</f>
        <v>Kateřina Hajšlová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Startovka!C12</f>
        <v>Kronos Bohemia White Hunter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Startovka!D12</f>
        <v>jack russel terrier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11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Startovka!E12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Výsledky!G12</f>
        <v>6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>
        <v>8</v>
      </c>
      <c r="F18" s="62">
        <f>IF(C13="OB-Z",Cviky!C3,IF(C13="OB1",Cviky!G3,IF(C13="OB2",Cviky!K3,IF(C13="OB3",Cviky!O3," "))))</f>
        <v>2</v>
      </c>
      <c r="G18" s="63">
        <f>IF(E17="není",H18,I18)</f>
        <v>17.5</v>
      </c>
      <c r="H18" s="64">
        <f t="shared" ref="H18:H27" si="0">SUM(D18*F18)</f>
        <v>19</v>
      </c>
      <c r="I18" s="64">
        <f t="shared" ref="I18:I27" si="1">SUM(((D18+E18)*F18)/2)</f>
        <v>17.5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7.5</v>
      </c>
      <c r="E19" s="61">
        <v>6</v>
      </c>
      <c r="F19" s="62">
        <f>IF(C13="OB-Z",Cviky!C4,IF(C13="OB1",Cviky!G4,IF(C13="OB2",Cviky!K4,IF(C13="OB3",Cviky!O4," "))))</f>
        <v>2</v>
      </c>
      <c r="G19" s="63">
        <f>IF(E17="není",H19,I19)</f>
        <v>13.5</v>
      </c>
      <c r="H19" s="64">
        <f t="shared" si="0"/>
        <v>15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9</v>
      </c>
      <c r="E20" s="61">
        <v>9.5</v>
      </c>
      <c r="F20" s="62">
        <f>IF(C13="OB-Z",Cviky!C5,IF(C13="OB1",Cviky!G5,IF(C13="OB2",Cviky!K5,IF(C13="OB3",Cviky!O5," "))))</f>
        <v>3</v>
      </c>
      <c r="G20" s="63">
        <f>IF(E17="není",H20,I20)</f>
        <v>27.75</v>
      </c>
      <c r="H20" s="64">
        <f t="shared" si="0"/>
        <v>27</v>
      </c>
      <c r="I20" s="64">
        <f t="shared" si="1"/>
        <v>27.75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7.5</v>
      </c>
      <c r="F21" s="62">
        <f>IF(C13="OB-Z",Cviky!C6,IF(C13="OB1",Cviky!G6,IF(C13="OB2",Cviky!K6,IF(C13="OB3",Cviky!O6," "))))</f>
        <v>3</v>
      </c>
      <c r="G21" s="63">
        <f>IF(E17="není",H21,I21)</f>
        <v>21.75</v>
      </c>
      <c r="H21" s="64">
        <f t="shared" si="0"/>
        <v>21</v>
      </c>
      <c r="I21" s="64">
        <f t="shared" si="1"/>
        <v>21.75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0</v>
      </c>
      <c r="E22" s="61">
        <v>5</v>
      </c>
      <c r="F22" s="62">
        <f>IF(C13="OB-Z",Cviky!C7,IF(C13="OB1",Cviky!G7,IF(C13="OB2",Cviky!K7,IF(C13="OB3",Cviky!O7," "))))</f>
        <v>3</v>
      </c>
      <c r="G22" s="63">
        <f>IF(E17="není",H22,I22)</f>
        <v>7.5</v>
      </c>
      <c r="H22" s="64">
        <f t="shared" si="0"/>
        <v>0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12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7.5</v>
      </c>
      <c r="E24" s="61">
        <v>8</v>
      </c>
      <c r="F24" s="62">
        <f>IF(C13="OB-Z",Cviky!C9,IF(C13="OB1",Cviky!G9,IF(C13="OB2",Cviky!K9,IF(C13="OB3",Cviky!O9," "))))</f>
        <v>4</v>
      </c>
      <c r="G24" s="63">
        <f>IF(E17="není",H24,I24)</f>
        <v>31</v>
      </c>
      <c r="H24" s="64">
        <f t="shared" si="0"/>
        <v>30</v>
      </c>
      <c r="I24" s="64">
        <f t="shared" si="1"/>
        <v>31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6.5</v>
      </c>
      <c r="E25" s="61">
        <v>7.5</v>
      </c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19.5</v>
      </c>
      <c r="I25" s="64">
        <f t="shared" si="1"/>
        <v>21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5</v>
      </c>
      <c r="E26" s="61">
        <v>5</v>
      </c>
      <c r="F26" s="62">
        <f>IF(C13="OB-Z",Cviky!C11,IF(C13="OB1",Cviky!G11,IF(C13="OB2",Cviky!K11,IF(C13="OB3",Cviky!O11," "))))</f>
        <v>4</v>
      </c>
      <c r="G26" s="63">
        <f>IF(E17="není",H26,I26)</f>
        <v>20</v>
      </c>
      <c r="H26" s="64">
        <f t="shared" si="0"/>
        <v>20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6.5</v>
      </c>
      <c r="E27" s="61">
        <v>6.5</v>
      </c>
      <c r="F27" s="62">
        <f>IF(C13="OB-Z",Cviky!C12,IF(C13="OB1",Cviky!G12,IF(C13="OB2",Cviky!K12,IF(C13="OB3",Cviky!O12," "))))</f>
        <v>4</v>
      </c>
      <c r="G27" s="63">
        <f>IF(E17="není",H27,I27)</f>
        <v>26</v>
      </c>
      <c r="H27" s="64">
        <f t="shared" si="0"/>
        <v>26</v>
      </c>
      <c r="I27" s="64">
        <f t="shared" si="1"/>
        <v>26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198</v>
      </c>
      <c r="E28" s="94"/>
      <c r="F28" s="94"/>
      <c r="G28" s="94"/>
      <c r="H28" s="64">
        <f>SUM(G18:G27)</f>
        <v>198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C37" sqref="C3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Startovka!B13</f>
        <v>Eva Hrachovcová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Startovka!C13</f>
        <v>Only for You Jeffija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Startovka!D13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12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Startovka!E13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Výsledky!G13</f>
        <v>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8.5</v>
      </c>
      <c r="E18" s="61">
        <v>9.5</v>
      </c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17</v>
      </c>
      <c r="I18" s="64">
        <f t="shared" ref="I18:I27" si="1">SUM(((D18+E18)*F18)/2)</f>
        <v>18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>
        <v>10</v>
      </c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8.5</v>
      </c>
      <c r="E20" s="61">
        <v>6.5</v>
      </c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25.5</v>
      </c>
      <c r="I20" s="64">
        <f t="shared" si="1"/>
        <v>22.5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8</v>
      </c>
      <c r="E21" s="61">
        <v>5.5</v>
      </c>
      <c r="F21" s="62">
        <f>IF(C13="OB-Z",Cviky!C6,IF(C13="OB1",Cviky!G6,IF(C13="OB2",Cviky!K6,IF(C13="OB3",Cviky!O6," "))))</f>
        <v>3</v>
      </c>
      <c r="G21" s="63">
        <f>IF(E17="není",H21,I21)</f>
        <v>20.25</v>
      </c>
      <c r="H21" s="64">
        <f t="shared" si="0"/>
        <v>24</v>
      </c>
      <c r="I21" s="64">
        <f t="shared" si="1"/>
        <v>20.25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8</v>
      </c>
      <c r="E22" s="61">
        <v>7.5</v>
      </c>
      <c r="F22" s="62">
        <f>IF(C13="OB-Z",Cviky!C7,IF(C13="OB1",Cviky!G7,IF(C13="OB2",Cviky!K7,IF(C13="OB3",Cviky!O7," "))))</f>
        <v>3</v>
      </c>
      <c r="G22" s="63">
        <f>IF(E17="není",H22,I22)</f>
        <v>23.25</v>
      </c>
      <c r="H22" s="64">
        <f t="shared" si="0"/>
        <v>24</v>
      </c>
      <c r="I22" s="64">
        <f t="shared" si="1"/>
        <v>23.25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</v>
      </c>
      <c r="E23" s="61">
        <v>5</v>
      </c>
      <c r="F23" s="62">
        <f>IF(C13="OB-Z",Cviky!C8,IF(C13="OB1",Cviky!G8,IF(C13="OB2",Cviky!K8,IF(C13="OB3",Cviky!O8," "))))</f>
        <v>4</v>
      </c>
      <c r="G23" s="63">
        <f>IF(E17="není",H23,I23)</f>
        <v>22</v>
      </c>
      <c r="H23" s="64">
        <f t="shared" si="0"/>
        <v>24</v>
      </c>
      <c r="I23" s="64">
        <f t="shared" si="1"/>
        <v>22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</v>
      </c>
      <c r="E24" s="61">
        <v>5</v>
      </c>
      <c r="F24" s="62">
        <f>IF(C13="OB-Z",Cviky!C9,IF(C13="OB1",Cviky!G9,IF(C13="OB2",Cviky!K9,IF(C13="OB3",Cviky!O9," "))))</f>
        <v>4</v>
      </c>
      <c r="G24" s="63">
        <f>IF(E17="není",H24,I24)</f>
        <v>22</v>
      </c>
      <c r="H24" s="64">
        <f t="shared" si="0"/>
        <v>24</v>
      </c>
      <c r="I24" s="64">
        <f t="shared" si="1"/>
        <v>22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6</v>
      </c>
      <c r="E25" s="61">
        <v>7</v>
      </c>
      <c r="F25" s="62">
        <f>IF(C13="OB-Z",Cviky!C10,IF(C13="OB1",Cviky!G10,IF(C13="OB2",Cviky!K10,IF(C13="OB3",Cviky!O10," "))))</f>
        <v>3</v>
      </c>
      <c r="G25" s="63">
        <f>IF(E17="není",H25,I25)</f>
        <v>19.5</v>
      </c>
      <c r="H25" s="64">
        <f t="shared" si="0"/>
        <v>18</v>
      </c>
      <c r="I25" s="64">
        <f t="shared" si="1"/>
        <v>19.5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7</v>
      </c>
      <c r="E26" s="61">
        <v>7</v>
      </c>
      <c r="F26" s="62">
        <f>IF(C13="OB-Z",Cviky!C11,IF(C13="OB1",Cviky!G11,IF(C13="OB2",Cviky!K11,IF(C13="OB3",Cviky!O11," "))))</f>
        <v>4</v>
      </c>
      <c r="G26" s="63">
        <f>IF(E17="není",H26,I26)</f>
        <v>28</v>
      </c>
      <c r="H26" s="64">
        <f t="shared" si="0"/>
        <v>28</v>
      </c>
      <c r="I26" s="64">
        <f t="shared" si="1"/>
        <v>28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7</v>
      </c>
      <c r="E27" s="61">
        <v>7.5</v>
      </c>
      <c r="F27" s="62">
        <f>IF(C13="OB-Z",Cviky!C12,IF(C13="OB1",Cviky!G12,IF(C13="OB2",Cviky!K12,IF(C13="OB3",Cviky!O12," "))))</f>
        <v>4</v>
      </c>
      <c r="G27" s="63">
        <f>IF(E17="není",H27,I27)</f>
        <v>29</v>
      </c>
      <c r="H27" s="64">
        <f t="shared" si="0"/>
        <v>28</v>
      </c>
      <c r="I27" s="64">
        <f t="shared" si="1"/>
        <v>29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224.5</v>
      </c>
      <c r="E28" s="94"/>
      <c r="F28" s="94"/>
      <c r="G28" s="94"/>
      <c r="H28" s="64">
        <f>SUM(G18:G27)</f>
        <v>224.5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2" workbookViewId="0">
      <selection activeCell="D30" sqref="D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Startovka!B14</f>
        <v>Jana Krátká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Startovka!C14</f>
        <v>Aluca Esuatty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Startovka!D14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13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Startovka!E14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Výsledky!G14</f>
        <v>4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7</v>
      </c>
      <c r="E18" s="61">
        <v>7</v>
      </c>
      <c r="F18" s="62">
        <f>IF(C13="OB-Z",Cviky!C3,IF(C13="OB1",Cviky!G3,IF(C13="OB2",Cviky!K3,IF(C13="OB3",Cviky!O3," "))))</f>
        <v>2</v>
      </c>
      <c r="G18" s="63">
        <f>IF(E17="není",H18,I18)</f>
        <v>14</v>
      </c>
      <c r="H18" s="64">
        <f t="shared" ref="H18:H27" si="0">SUM(D18*F18)</f>
        <v>14</v>
      </c>
      <c r="I18" s="64">
        <f t="shared" ref="I18:I27" si="1">SUM(((D18+E18)*F18)/2)</f>
        <v>14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>
        <v>8</v>
      </c>
      <c r="F19" s="62">
        <f>IF(C13="OB-Z",Cviky!C4,IF(C13="OB1",Cviky!G4,IF(C13="OB2",Cviky!K4,IF(C13="OB3",Cviky!O4," "))))</f>
        <v>2</v>
      </c>
      <c r="G19" s="63">
        <f>IF(E17="není",H19,I19)</f>
        <v>17</v>
      </c>
      <c r="H19" s="64">
        <f t="shared" si="0"/>
        <v>18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0</v>
      </c>
      <c r="E20" s="61">
        <v>5.5</v>
      </c>
      <c r="F20" s="62">
        <f>IF(C13="OB-Z",Cviky!C5,IF(C13="OB1",Cviky!G5,IF(C13="OB2",Cviky!K5,IF(C13="OB3",Cviky!O5," "))))</f>
        <v>3</v>
      </c>
      <c r="G20" s="63">
        <f>IF(E17="není",H20,I20)</f>
        <v>8.25</v>
      </c>
      <c r="H20" s="64">
        <f t="shared" si="0"/>
        <v>0</v>
      </c>
      <c r="I20" s="64">
        <f t="shared" si="1"/>
        <v>8.25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6</v>
      </c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21</v>
      </c>
      <c r="I21" s="64">
        <f t="shared" si="1"/>
        <v>19.5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7.5</v>
      </c>
      <c r="E22" s="61">
        <v>9</v>
      </c>
      <c r="F22" s="62">
        <f>IF(C13="OB-Z",Cviky!C7,IF(C13="OB1",Cviky!G7,IF(C13="OB2",Cviky!K7,IF(C13="OB3",Cviky!O7," "))))</f>
        <v>3</v>
      </c>
      <c r="G22" s="63">
        <f>IF(E17="není",H22,I22)</f>
        <v>24.75</v>
      </c>
      <c r="H22" s="64">
        <f t="shared" si="0"/>
        <v>22.5</v>
      </c>
      <c r="I22" s="64">
        <f t="shared" si="1"/>
        <v>24.75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>
        <v>7</v>
      </c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32</v>
      </c>
      <c r="I23" s="64">
        <f t="shared" si="1"/>
        <v>30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8.5</v>
      </c>
      <c r="E24" s="61">
        <v>8</v>
      </c>
      <c r="F24" s="62">
        <f>IF(C13="OB-Z",Cviky!C9,IF(C13="OB1",Cviky!G9,IF(C13="OB2",Cviky!K9,IF(C13="OB3",Cviky!O9," "))))</f>
        <v>4</v>
      </c>
      <c r="G24" s="63">
        <f>IF(E17="není",H24,I24)</f>
        <v>33</v>
      </c>
      <c r="H24" s="64">
        <f t="shared" si="0"/>
        <v>34</v>
      </c>
      <c r="I24" s="64">
        <f t="shared" si="1"/>
        <v>33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8</v>
      </c>
      <c r="E25" s="61">
        <v>7</v>
      </c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24</v>
      </c>
      <c r="I25" s="64">
        <f t="shared" si="1"/>
        <v>22.5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7</v>
      </c>
      <c r="E27" s="61">
        <v>8</v>
      </c>
      <c r="F27" s="62">
        <f>IF(C13="OB-Z",Cviky!C12,IF(C13="OB1",Cviky!G12,IF(C13="OB2",Cviky!K12,IF(C13="OB3",Cviky!O12," "))))</f>
        <v>4</v>
      </c>
      <c r="G27" s="63">
        <f>IF(E17="není",H27,I27)</f>
        <v>30</v>
      </c>
      <c r="H27" s="64">
        <f t="shared" si="0"/>
        <v>28</v>
      </c>
      <c r="I27" s="64">
        <f t="shared" si="1"/>
        <v>30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199</v>
      </c>
      <c r="E28" s="94"/>
      <c r="F28" s="94"/>
      <c r="G28" s="94"/>
      <c r="H28" s="64">
        <f>SUM(G18:G27)</f>
        <v>199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3" workbookViewId="0">
      <selection activeCell="D31" sqref="D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Startovka!B15</f>
        <v>Renata Zdařilová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Startovka!C15</f>
        <v>Stay With Me Carcassonne Tolugo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Startovka!D15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14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Startovka!E15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Výsledky!G15</f>
        <v>4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10</v>
      </c>
      <c r="F18" s="62">
        <f>IF(C13="OB-Z",Cviky!C3,IF(C13="OB1",Cviky!G3,IF(C13="OB2",Cviky!K3,IF(C13="OB3",Cviky!O3," "))))</f>
        <v>2</v>
      </c>
      <c r="G18" s="63">
        <f>IF(E17="není",H18,I18)</f>
        <v>19</v>
      </c>
      <c r="H18" s="64">
        <f t="shared" ref="H18:H27" si="0">SUM(D18*F18)</f>
        <v>18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>
        <v>10</v>
      </c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5.5</v>
      </c>
      <c r="E20" s="61">
        <v>6</v>
      </c>
      <c r="F20" s="62">
        <f>IF(C13="OB-Z",Cviky!C5,IF(C13="OB1",Cviky!G5,IF(C13="OB2",Cviky!K5,IF(C13="OB3",Cviky!O5," "))))</f>
        <v>3</v>
      </c>
      <c r="G20" s="63">
        <f>IF(E17="není",H20,I20)</f>
        <v>17.25</v>
      </c>
      <c r="H20" s="64">
        <f t="shared" si="0"/>
        <v>16.5</v>
      </c>
      <c r="I20" s="64">
        <f t="shared" si="1"/>
        <v>17.25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6.5</v>
      </c>
      <c r="F21" s="62">
        <f>IF(C13="OB-Z",Cviky!C6,IF(C13="OB1",Cviky!G6,IF(C13="OB2",Cviky!K6,IF(C13="OB3",Cviky!O6," "))))</f>
        <v>3</v>
      </c>
      <c r="G21" s="63">
        <f>IF(E17="není",H21,I21)</f>
        <v>20.25</v>
      </c>
      <c r="H21" s="64">
        <f t="shared" si="0"/>
        <v>21</v>
      </c>
      <c r="I21" s="64">
        <f t="shared" si="1"/>
        <v>20.25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7</v>
      </c>
      <c r="E22" s="61">
        <v>7.5</v>
      </c>
      <c r="F22" s="62">
        <f>IF(C13="OB-Z",Cviky!C7,IF(C13="OB1",Cviky!G7,IF(C13="OB2",Cviky!K7,IF(C13="OB3",Cviky!O7," "))))</f>
        <v>3</v>
      </c>
      <c r="G22" s="63">
        <f>IF(E17="není",H22,I22)</f>
        <v>21.75</v>
      </c>
      <c r="H22" s="64">
        <f t="shared" si="0"/>
        <v>21</v>
      </c>
      <c r="I22" s="64">
        <f t="shared" si="1"/>
        <v>21.75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>
        <v>7</v>
      </c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28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6.5</v>
      </c>
      <c r="E24" s="61">
        <v>7</v>
      </c>
      <c r="F24" s="62">
        <f>IF(C13="OB-Z",Cviky!C9,IF(C13="OB1",Cviky!G9,IF(C13="OB2",Cviky!K9,IF(C13="OB3",Cviky!O9," "))))</f>
        <v>4</v>
      </c>
      <c r="G24" s="63">
        <f>IF(E17="není",H24,I24)</f>
        <v>27</v>
      </c>
      <c r="H24" s="64">
        <f t="shared" si="0"/>
        <v>26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7</v>
      </c>
      <c r="E25" s="61">
        <v>5.5</v>
      </c>
      <c r="F25" s="62">
        <f>IF(C13="OB-Z",Cviky!C10,IF(C13="OB1",Cviky!G10,IF(C13="OB2",Cviky!K10,IF(C13="OB3",Cviky!O10," "))))</f>
        <v>3</v>
      </c>
      <c r="G25" s="63">
        <f>IF(E17="není",H25,I25)</f>
        <v>18.75</v>
      </c>
      <c r="H25" s="64">
        <f t="shared" si="0"/>
        <v>21</v>
      </c>
      <c r="I25" s="64">
        <f t="shared" si="1"/>
        <v>18.75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6</v>
      </c>
      <c r="E27" s="61">
        <v>7.5</v>
      </c>
      <c r="F27" s="62">
        <f>IF(C13="OB-Z",Cviky!C12,IF(C13="OB1",Cviky!G12,IF(C13="OB2",Cviky!K12,IF(C13="OB3",Cviky!O12," "))))</f>
        <v>4</v>
      </c>
      <c r="G27" s="63">
        <f>IF(E17="není",H27,I27)</f>
        <v>27</v>
      </c>
      <c r="H27" s="64">
        <f t="shared" si="0"/>
        <v>24</v>
      </c>
      <c r="I27" s="64">
        <f t="shared" si="1"/>
        <v>27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199</v>
      </c>
      <c r="E28" s="94"/>
      <c r="F28" s="94"/>
      <c r="G28" s="94"/>
      <c r="H28" s="64">
        <f>SUM(G18:G27)</f>
        <v>199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B3" workbookViewId="0">
      <selection activeCell="G31" sqref="G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Startovka!B16</f>
        <v xml:space="preserve">Anna Musilová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Startovka!C16</f>
        <v>Never Never Land U'Angela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Startovka!D16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15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Startovka!E16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Výsledky!G16</f>
        <v>7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18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>
        <v>9</v>
      </c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20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6</v>
      </c>
      <c r="E20" s="61">
        <v>5</v>
      </c>
      <c r="F20" s="62">
        <f>IF(C13="OB-Z",Cviky!C5,IF(C13="OB1",Cviky!G5,IF(C13="OB2",Cviky!K5,IF(C13="OB3",Cviky!O5," "))))</f>
        <v>3</v>
      </c>
      <c r="G20" s="63">
        <f>IF(E17="není",H20,I20)</f>
        <v>16.5</v>
      </c>
      <c r="H20" s="64">
        <f t="shared" si="0"/>
        <v>18</v>
      </c>
      <c r="I20" s="64">
        <f t="shared" si="1"/>
        <v>16.5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9</v>
      </c>
      <c r="E21" s="61">
        <v>9.5</v>
      </c>
      <c r="F21" s="62">
        <f>IF(C13="OB-Z",Cviky!C6,IF(C13="OB1",Cviky!G6,IF(C13="OB2",Cviky!K6,IF(C13="OB3",Cviky!O6," "))))</f>
        <v>3</v>
      </c>
      <c r="G21" s="63">
        <f>IF(E17="není",H21,I21)</f>
        <v>27.75</v>
      </c>
      <c r="H21" s="64">
        <f t="shared" si="0"/>
        <v>27</v>
      </c>
      <c r="I21" s="64">
        <f t="shared" si="1"/>
        <v>27.75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6.5</v>
      </c>
      <c r="E22" s="61">
        <v>5.5</v>
      </c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19.5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6.5</v>
      </c>
      <c r="E24" s="61">
        <v>7</v>
      </c>
      <c r="F24" s="62">
        <f>IF(C13="OB-Z",Cviky!C9,IF(C13="OB1",Cviky!G9,IF(C13="OB2",Cviky!K9,IF(C13="OB3",Cviky!O9," "))))</f>
        <v>4</v>
      </c>
      <c r="G24" s="63">
        <f>IF(E17="není",H24,I24)</f>
        <v>27</v>
      </c>
      <c r="H24" s="64">
        <f t="shared" si="0"/>
        <v>26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>
        <v>5</v>
      </c>
      <c r="F25" s="62">
        <f>IF(C13="OB-Z",Cviky!C10,IF(C13="OB1",Cviky!G10,IF(C13="OB2",Cviky!K10,IF(C13="OB3",Cviky!O10," "))))</f>
        <v>3</v>
      </c>
      <c r="G25" s="63">
        <f>IF(E17="není",H25,I25)</f>
        <v>7.5</v>
      </c>
      <c r="H25" s="64">
        <f t="shared" si="0"/>
        <v>0</v>
      </c>
      <c r="I25" s="64">
        <f t="shared" si="1"/>
        <v>7.5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8</v>
      </c>
      <c r="E26" s="61">
        <v>9</v>
      </c>
      <c r="F26" s="62">
        <f>IF(C13="OB-Z",Cviky!C11,IF(C13="OB1",Cviky!G11,IF(C13="OB2",Cviky!K11,IF(C13="OB3",Cviky!O11," "))))</f>
        <v>4</v>
      </c>
      <c r="G26" s="63">
        <f>IF(E17="není",H26,I26)</f>
        <v>34</v>
      </c>
      <c r="H26" s="64">
        <f t="shared" si="0"/>
        <v>32</v>
      </c>
      <c r="I26" s="64">
        <f t="shared" si="1"/>
        <v>34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5</v>
      </c>
      <c r="E27" s="61">
        <v>6</v>
      </c>
      <c r="F27" s="62">
        <f>IF(C13="OB-Z",Cviky!C12,IF(C13="OB1",Cviky!G12,IF(C13="OB2",Cviky!K12,IF(C13="OB3",Cviky!O12," "))))</f>
        <v>4</v>
      </c>
      <c r="G27" s="63">
        <f>IF(E17="není",H27,I27)</f>
        <v>22</v>
      </c>
      <c r="H27" s="64">
        <f t="shared" si="0"/>
        <v>20</v>
      </c>
      <c r="I27" s="64">
        <f t="shared" si="1"/>
        <v>22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189.75</v>
      </c>
      <c r="E28" s="94"/>
      <c r="F28" s="94"/>
      <c r="G28" s="94"/>
      <c r="H28" s="64">
        <f>SUM(G18:G27)</f>
        <v>189.75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3" workbookViewId="0">
      <selection activeCell="E31" sqref="E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Startovka!B17</f>
        <v>Alexandra Křivohlavá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Startovka!C17</f>
        <v xml:space="preserve">Arghala Imotz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Startovka!D17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16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Startovka!E17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Výsledky!G17</f>
        <v>9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20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6.5</v>
      </c>
      <c r="E19" s="61">
        <v>5.5</v>
      </c>
      <c r="F19" s="62">
        <f>IF(C13="OB-Z",Cviky!C4,IF(C13="OB1",Cviky!G4,IF(C13="OB2",Cviky!K4,IF(C13="OB3",Cviky!O4," "))))</f>
        <v>2</v>
      </c>
      <c r="G19" s="63">
        <f>IF(E17="není",H19,I19)</f>
        <v>12</v>
      </c>
      <c r="H19" s="64">
        <f t="shared" si="0"/>
        <v>13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7</v>
      </c>
      <c r="E20" s="61">
        <v>5.5</v>
      </c>
      <c r="F20" s="62">
        <f>IF(C13="OB-Z",Cviky!C5,IF(C13="OB1",Cviky!G5,IF(C13="OB2",Cviky!K5,IF(C13="OB3",Cviky!O5," "))))</f>
        <v>3</v>
      </c>
      <c r="G20" s="63">
        <f>IF(E17="není",H20,I20)</f>
        <v>18.75</v>
      </c>
      <c r="H20" s="64">
        <f t="shared" si="0"/>
        <v>21</v>
      </c>
      <c r="I20" s="64">
        <f t="shared" si="1"/>
        <v>18.75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9</v>
      </c>
      <c r="E21" s="61">
        <v>9</v>
      </c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27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5</v>
      </c>
      <c r="E22" s="61">
        <v>0</v>
      </c>
      <c r="F22" s="62">
        <f>IF(C13="OB-Z",Cviky!C7,IF(C13="OB1",Cviky!G7,IF(C13="OB2",Cviky!K7,IF(C13="OB3",Cviky!O7," "))))</f>
        <v>3</v>
      </c>
      <c r="G22" s="63">
        <f>IF(E17="není",H22,I22)</f>
        <v>7.5</v>
      </c>
      <c r="H22" s="64">
        <f t="shared" si="0"/>
        <v>15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>
        <v>7</v>
      </c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28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>
        <v>5</v>
      </c>
      <c r="F24" s="62">
        <f>IF(C13="OB-Z",Cviky!C9,IF(C13="OB1",Cviky!G9,IF(C13="OB2",Cviky!K9,IF(C13="OB3",Cviky!O9," "))))</f>
        <v>4</v>
      </c>
      <c r="G24" s="63">
        <f>IF(E17="není",H24,I24)</f>
        <v>10</v>
      </c>
      <c r="H24" s="64">
        <f t="shared" si="0"/>
        <v>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5</v>
      </c>
      <c r="E25" s="61">
        <v>5</v>
      </c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6</v>
      </c>
      <c r="E26" s="61">
        <v>6</v>
      </c>
      <c r="F26" s="62">
        <f>IF(C13="OB-Z",Cviky!C11,IF(C13="OB1",Cviky!G11,IF(C13="OB2",Cviky!K11,IF(C13="OB3",Cviky!O11," "))))</f>
        <v>4</v>
      </c>
      <c r="G26" s="63">
        <f>IF(E17="není",H26,I26)</f>
        <v>24</v>
      </c>
      <c r="H26" s="64">
        <f t="shared" si="0"/>
        <v>24</v>
      </c>
      <c r="I26" s="64">
        <f t="shared" si="1"/>
        <v>24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162.25</v>
      </c>
      <c r="E28" s="94"/>
      <c r="F28" s="94"/>
      <c r="G28" s="94"/>
      <c r="H28" s="64">
        <f>SUM(G18:G27)</f>
        <v>162.25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G1" workbookViewId="0">
      <selection activeCell="N14" sqref="N14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33</v>
      </c>
      <c r="C4" s="34">
        <f>IF(B4="Celkový dojem",2,IF(B4="Přivolání",4,IF(B4="Ovladatelnost na dálku",4,IF(B4="Držení aportovací činky",4,3))))</f>
        <v>4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36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 t="s">
        <v>73</v>
      </c>
      <c r="O5" s="37">
        <f t="shared" si="2"/>
        <v>3</v>
      </c>
    </row>
    <row r="6" spans="1:15" ht="15.6" x14ac:dyDescent="0.3">
      <c r="A6" s="37">
        <v>4</v>
      </c>
      <c r="B6" s="38" t="s">
        <v>32</v>
      </c>
      <c r="C6" s="34">
        <f t="shared" si="3"/>
        <v>3</v>
      </c>
      <c r="D6" s="36"/>
      <c r="E6" s="37">
        <v>4</v>
      </c>
      <c r="F6" s="38"/>
      <c r="G6" s="34">
        <f t="shared" si="0"/>
        <v>4</v>
      </c>
      <c r="I6" s="37">
        <v>4</v>
      </c>
      <c r="J6" s="38"/>
      <c r="K6" s="37">
        <f t="shared" si="1"/>
        <v>3</v>
      </c>
      <c r="M6" s="37">
        <v>4</v>
      </c>
      <c r="N6" s="38" t="s">
        <v>71</v>
      </c>
      <c r="O6" s="37">
        <f t="shared" si="2"/>
        <v>3</v>
      </c>
    </row>
    <row r="7" spans="1:15" ht="15.6" x14ac:dyDescent="0.3">
      <c r="A7" s="37">
        <v>5</v>
      </c>
      <c r="B7" s="38" t="s">
        <v>34</v>
      </c>
      <c r="C7" s="34">
        <f t="shared" si="3"/>
        <v>4</v>
      </c>
      <c r="D7" s="36"/>
      <c r="E7" s="37">
        <v>5</v>
      </c>
      <c r="F7" s="38"/>
      <c r="G7" s="34">
        <f t="shared" si="0"/>
        <v>4</v>
      </c>
      <c r="I7" s="37">
        <v>5</v>
      </c>
      <c r="J7" s="38"/>
      <c r="K7" s="37">
        <f t="shared" si="1"/>
        <v>3</v>
      </c>
      <c r="M7" s="37">
        <v>5</v>
      </c>
      <c r="N7" s="38" t="s">
        <v>80</v>
      </c>
      <c r="O7" s="37">
        <f t="shared" si="2"/>
        <v>3</v>
      </c>
    </row>
    <row r="8" spans="1:15" ht="15.6" x14ac:dyDescent="0.3">
      <c r="A8" s="37">
        <v>6</v>
      </c>
      <c r="B8" s="38" t="s">
        <v>74</v>
      </c>
      <c r="C8" s="34">
        <f t="shared" si="3"/>
        <v>3</v>
      </c>
      <c r="D8" s="36"/>
      <c r="E8" s="37">
        <v>6</v>
      </c>
      <c r="F8" s="38"/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 t="s">
        <v>32</v>
      </c>
      <c r="O8" s="37">
        <f t="shared" si="2"/>
        <v>4</v>
      </c>
    </row>
    <row r="9" spans="1:15" ht="15.6" x14ac:dyDescent="0.3">
      <c r="A9" s="37">
        <v>7</v>
      </c>
      <c r="B9" s="38" t="s">
        <v>39</v>
      </c>
      <c r="C9" s="34">
        <f t="shared" si="3"/>
        <v>3</v>
      </c>
      <c r="D9" s="36"/>
      <c r="E9" s="37">
        <v>7</v>
      </c>
      <c r="F9" s="38"/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 t="s">
        <v>33</v>
      </c>
      <c r="O9" s="37">
        <f t="shared" si="2"/>
        <v>4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 t="s">
        <v>38</v>
      </c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/>
      <c r="K11" s="37">
        <f t="shared" si="1"/>
        <v>3</v>
      </c>
      <c r="M11" s="37">
        <v>9</v>
      </c>
      <c r="N11" s="38" t="s">
        <v>37</v>
      </c>
      <c r="O11" s="37">
        <f t="shared" si="2"/>
        <v>4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 t="s">
        <v>72</v>
      </c>
      <c r="O12" s="37">
        <f t="shared" si="2"/>
        <v>4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3" workbookViewId="0">
      <selection activeCell="G34" sqref="G3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Startovka!B18</f>
        <v>Ivana Šimůnková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Startovka!C18</f>
        <v>Every Kingdom Shock Wave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Startovka!D18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17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Startovka!E18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Výsledky!G18</f>
        <v>2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>
        <v>7.5</v>
      </c>
      <c r="F18" s="62">
        <f>IF(C13="OB-Z",Cviky!C3,IF(C13="OB1",Cviky!G3,IF(C13="OB2",Cviky!K3,IF(C13="OB3",Cviky!O3," "))))</f>
        <v>2</v>
      </c>
      <c r="G18" s="63">
        <f>IF(E17="není",H18,I18)</f>
        <v>15.5</v>
      </c>
      <c r="H18" s="64">
        <f t="shared" ref="H18:H27" si="0">SUM(D18*F18)</f>
        <v>16</v>
      </c>
      <c r="I18" s="64">
        <f t="shared" ref="I18:I27" si="1">SUM(((D18+E18)*F18)/2)</f>
        <v>15.5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>
        <v>8.5</v>
      </c>
      <c r="F19" s="62">
        <f>IF(C13="OB-Z",Cviky!C4,IF(C13="OB1",Cviky!G4,IF(C13="OB2",Cviky!K4,IF(C13="OB3",Cviky!O4," "))))</f>
        <v>2</v>
      </c>
      <c r="G19" s="63">
        <f>IF(E17="není",H19,I19)</f>
        <v>17.5</v>
      </c>
      <c r="H19" s="64">
        <f t="shared" si="0"/>
        <v>18</v>
      </c>
      <c r="I19" s="64">
        <f t="shared" si="1"/>
        <v>17.5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6.5</v>
      </c>
      <c r="E20" s="61">
        <v>6.5</v>
      </c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19.5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10</v>
      </c>
      <c r="E21" s="61">
        <v>9.5</v>
      </c>
      <c r="F21" s="62">
        <f>IF(C13="OB-Z",Cviky!C6,IF(C13="OB1",Cviky!G6,IF(C13="OB2",Cviky!K6,IF(C13="OB3",Cviky!O6," "))))</f>
        <v>3</v>
      </c>
      <c r="G21" s="63">
        <f>IF(E17="není",H21,I21)</f>
        <v>29.25</v>
      </c>
      <c r="H21" s="64">
        <f t="shared" si="0"/>
        <v>30</v>
      </c>
      <c r="I21" s="64">
        <f t="shared" si="1"/>
        <v>29.25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6</v>
      </c>
      <c r="E22" s="61">
        <v>6.5</v>
      </c>
      <c r="F22" s="62">
        <f>IF(C13="OB-Z",Cviky!C7,IF(C13="OB1",Cviky!G7,IF(C13="OB2",Cviky!K7,IF(C13="OB3",Cviky!O7," "))))</f>
        <v>3</v>
      </c>
      <c r="G22" s="63">
        <f>IF(E17="není",H22,I22)</f>
        <v>18.75</v>
      </c>
      <c r="H22" s="64">
        <f t="shared" si="0"/>
        <v>18</v>
      </c>
      <c r="I22" s="64">
        <f t="shared" si="1"/>
        <v>18.75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</v>
      </c>
      <c r="E23" s="61">
        <v>6.5</v>
      </c>
      <c r="F23" s="62">
        <f>IF(C13="OB-Z",Cviky!C8,IF(C13="OB1",Cviky!G8,IF(C13="OB2",Cviky!K8,IF(C13="OB3",Cviky!O8," "))))</f>
        <v>4</v>
      </c>
      <c r="G23" s="63">
        <f>IF(E17="není",H23,I23)</f>
        <v>25</v>
      </c>
      <c r="H23" s="64">
        <f t="shared" si="0"/>
        <v>24</v>
      </c>
      <c r="I23" s="64">
        <f t="shared" si="1"/>
        <v>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</v>
      </c>
      <c r="E24" s="61">
        <v>6.5</v>
      </c>
      <c r="F24" s="62">
        <f>IF(C13="OB-Z",Cviky!C9,IF(C13="OB1",Cviky!G9,IF(C13="OB2",Cviky!K9,IF(C13="OB3",Cviky!O9," "))))</f>
        <v>4</v>
      </c>
      <c r="G24" s="63">
        <f>IF(E17="není",H24,I24)</f>
        <v>27</v>
      </c>
      <c r="H24" s="64">
        <f t="shared" si="0"/>
        <v>28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5</v>
      </c>
      <c r="E25" s="61">
        <v>5</v>
      </c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8</v>
      </c>
      <c r="E26" s="61">
        <v>6.5</v>
      </c>
      <c r="F26" s="62">
        <f>IF(C13="OB-Z",Cviky!C11,IF(C13="OB1",Cviky!G11,IF(C13="OB2",Cviky!K11,IF(C13="OB3",Cviky!O11," "))))</f>
        <v>4</v>
      </c>
      <c r="G26" s="63">
        <f>IF(E17="není",H26,I26)</f>
        <v>29</v>
      </c>
      <c r="H26" s="64">
        <f t="shared" si="0"/>
        <v>32</v>
      </c>
      <c r="I26" s="64">
        <f t="shared" si="1"/>
        <v>29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7</v>
      </c>
      <c r="E27" s="61">
        <v>6</v>
      </c>
      <c r="F27" s="62">
        <f>IF(C13="OB-Z",Cviky!C12,IF(C13="OB1",Cviky!G12,IF(C13="OB2",Cviky!K12,IF(C13="OB3",Cviky!O12," "))))</f>
        <v>4</v>
      </c>
      <c r="G27" s="63">
        <f>IF(E17="není",H27,I27)</f>
        <v>26</v>
      </c>
      <c r="H27" s="64">
        <f t="shared" si="0"/>
        <v>28</v>
      </c>
      <c r="I27" s="64">
        <f t="shared" si="1"/>
        <v>26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222.5</v>
      </c>
      <c r="E28" s="94"/>
      <c r="F28" s="94"/>
      <c r="G28" s="94"/>
      <c r="H28" s="64">
        <f>SUM(G18:G27)</f>
        <v>222.5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3" workbookViewId="0">
      <selection activeCell="F32" sqref="F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Startovka!B19</f>
        <v>Michaela Míčová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Startovka!C19</f>
        <v>Acey-Ducey Zip Zap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Startovka!D19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18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Startovka!E19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Výsledky!G19</f>
        <v>3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9.5</v>
      </c>
      <c r="F18" s="62">
        <f>IF(C13="OB-Z",Cviky!C3,IF(C13="OB1",Cviky!G3,IF(C13="OB2",Cviky!K3,IF(C13="OB3",Cviky!O3," "))))</f>
        <v>2</v>
      </c>
      <c r="G18" s="63">
        <f>IF(E17="není",H18,I18)</f>
        <v>18.5</v>
      </c>
      <c r="H18" s="64">
        <f t="shared" ref="H18:H27" si="0">SUM(D18*F18)</f>
        <v>18</v>
      </c>
      <c r="I18" s="64">
        <f t="shared" ref="I18:I27" si="1">SUM(((D18+E18)*F18)/2)</f>
        <v>18.5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>
        <v>9</v>
      </c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20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7</v>
      </c>
      <c r="E20" s="61">
        <v>8</v>
      </c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21</v>
      </c>
      <c r="I20" s="64">
        <f t="shared" si="1"/>
        <v>22.5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7</v>
      </c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21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0</v>
      </c>
      <c r="E22" s="61">
        <v>0</v>
      </c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>
        <v>6</v>
      </c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32</v>
      </c>
      <c r="I23" s="64">
        <f t="shared" si="1"/>
        <v>28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5.5</v>
      </c>
      <c r="E24" s="61">
        <v>5</v>
      </c>
      <c r="F24" s="62">
        <f>IF(C13="OB-Z",Cviky!C9,IF(C13="OB1",Cviky!G9,IF(C13="OB2",Cviky!K9,IF(C13="OB3",Cviky!O9," "))))</f>
        <v>4</v>
      </c>
      <c r="G24" s="63">
        <f>IF(E17="není",H24,I24)</f>
        <v>21</v>
      </c>
      <c r="H24" s="64">
        <f t="shared" si="0"/>
        <v>22</v>
      </c>
      <c r="I24" s="64">
        <f t="shared" si="1"/>
        <v>21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8</v>
      </c>
      <c r="E25" s="61">
        <v>7.5</v>
      </c>
      <c r="F25" s="62">
        <f>IF(C13="OB-Z",Cviky!C10,IF(C13="OB1",Cviky!G10,IF(C13="OB2",Cviky!K10,IF(C13="OB3",Cviky!O10," "))))</f>
        <v>3</v>
      </c>
      <c r="G25" s="63">
        <f>IF(E17="není",H25,I25)</f>
        <v>23.25</v>
      </c>
      <c r="H25" s="64">
        <f t="shared" si="0"/>
        <v>24</v>
      </c>
      <c r="I25" s="64">
        <f t="shared" si="1"/>
        <v>23.25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7</v>
      </c>
      <c r="E26" s="61">
        <v>8</v>
      </c>
      <c r="F26" s="62">
        <f>IF(C13="OB-Z",Cviky!C11,IF(C13="OB1",Cviky!G11,IF(C13="OB2",Cviky!K11,IF(C13="OB3",Cviky!O11," "))))</f>
        <v>4</v>
      </c>
      <c r="G26" s="63">
        <f>IF(E17="není",H26,I26)</f>
        <v>30</v>
      </c>
      <c r="H26" s="64">
        <f t="shared" si="0"/>
        <v>28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</v>
      </c>
      <c r="E27" s="61">
        <v>7.5</v>
      </c>
      <c r="F27" s="62">
        <f>IF(C13="OB-Z",Cviky!C12,IF(C13="OB1",Cviky!G12,IF(C13="OB2",Cviky!K12,IF(C13="OB3",Cviky!O12," "))))</f>
        <v>4</v>
      </c>
      <c r="G27" s="63">
        <f>IF(E17="není",H27,I27)</f>
        <v>31</v>
      </c>
      <c r="H27" s="64">
        <f t="shared" si="0"/>
        <v>32</v>
      </c>
      <c r="I27" s="64">
        <f t="shared" si="1"/>
        <v>31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214.25</v>
      </c>
      <c r="E28" s="94"/>
      <c r="F28" s="94"/>
      <c r="G28" s="94"/>
      <c r="H28" s="64">
        <f>SUM(G18:G27)</f>
        <v>214.25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3" workbookViewId="0">
      <selection activeCell="G33" sqref="G3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Startovka!B20</f>
        <v>Iveta Matzenauerová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Startovka!C20</f>
        <v>A Need for Speed Crazy Pack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Startovka!D20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19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Startovka!E20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Výsledky!G20</f>
        <v>8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20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>
        <v>9</v>
      </c>
      <c r="F19" s="62">
        <f>IF(C13="OB-Z",Cviky!C4,IF(C13="OB1",Cviky!G4,IF(C13="OB2",Cviky!K4,IF(C13="OB3",Cviky!O4," "))))</f>
        <v>2</v>
      </c>
      <c r="G19" s="63">
        <f>IF(E17="není",H19,I19)</f>
        <v>18</v>
      </c>
      <c r="H19" s="64">
        <f t="shared" si="0"/>
        <v>18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7</v>
      </c>
      <c r="E20" s="61">
        <v>8.5</v>
      </c>
      <c r="F20" s="62">
        <f>IF(C13="OB-Z",Cviky!C5,IF(C13="OB1",Cviky!G5,IF(C13="OB2",Cviky!K5,IF(C13="OB3",Cviky!O5," "))))</f>
        <v>3</v>
      </c>
      <c r="G20" s="63">
        <f>IF(E17="není",H20,I20)</f>
        <v>23.25</v>
      </c>
      <c r="H20" s="64">
        <f t="shared" si="0"/>
        <v>21</v>
      </c>
      <c r="I20" s="64">
        <f t="shared" si="1"/>
        <v>23.25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8</v>
      </c>
      <c r="E21" s="61">
        <v>7.5</v>
      </c>
      <c r="F21" s="62">
        <f>IF(C13="OB-Z",Cviky!C6,IF(C13="OB1",Cviky!G6,IF(C13="OB2",Cviky!K6,IF(C13="OB3",Cviky!O6," "))))</f>
        <v>3</v>
      </c>
      <c r="G21" s="63">
        <f>IF(E17="není",H21,I21)</f>
        <v>23.25</v>
      </c>
      <c r="H21" s="64">
        <f t="shared" si="0"/>
        <v>24</v>
      </c>
      <c r="I21" s="64">
        <f t="shared" si="1"/>
        <v>23.25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6</v>
      </c>
      <c r="E22" s="61">
        <v>5</v>
      </c>
      <c r="F22" s="62">
        <f>IF(C13="OB-Z",Cviky!C7,IF(C13="OB1",Cviky!G7,IF(C13="OB2",Cviky!K7,IF(C13="OB3",Cviky!O7," "))))</f>
        <v>3</v>
      </c>
      <c r="G22" s="63">
        <f>IF(E17="není",H22,I22)</f>
        <v>16.5</v>
      </c>
      <c r="H22" s="64">
        <f t="shared" si="0"/>
        <v>18</v>
      </c>
      <c r="I22" s="64">
        <f t="shared" si="1"/>
        <v>16.5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</v>
      </c>
      <c r="E23" s="61">
        <v>6</v>
      </c>
      <c r="F23" s="62">
        <f>IF(C13="OB-Z",Cviky!C8,IF(C13="OB1",Cviky!G8,IF(C13="OB2",Cviky!K8,IF(C13="OB3",Cviky!O8," "))))</f>
        <v>4</v>
      </c>
      <c r="G23" s="63">
        <f>IF(E17="není",H23,I23)</f>
        <v>24</v>
      </c>
      <c r="H23" s="64">
        <f t="shared" si="0"/>
        <v>24</v>
      </c>
      <c r="I23" s="64">
        <f t="shared" si="1"/>
        <v>24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>
        <v>6</v>
      </c>
      <c r="F24" s="62">
        <f>IF(C13="OB-Z",Cviky!C9,IF(C13="OB1",Cviky!G9,IF(C13="OB2",Cviky!K9,IF(C13="OB3",Cviky!O9," "))))</f>
        <v>4</v>
      </c>
      <c r="G24" s="63">
        <f>IF(E17="není",H24,I24)</f>
        <v>22</v>
      </c>
      <c r="H24" s="64">
        <f t="shared" si="0"/>
        <v>20</v>
      </c>
      <c r="I24" s="64">
        <f t="shared" si="1"/>
        <v>22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6</v>
      </c>
      <c r="E25" s="61">
        <v>5.5</v>
      </c>
      <c r="F25" s="62">
        <f>IF(C13="OB-Z",Cviky!C10,IF(C13="OB1",Cviky!G10,IF(C13="OB2",Cviky!K10,IF(C13="OB3",Cviky!O10," "))))</f>
        <v>3</v>
      </c>
      <c r="G25" s="63">
        <f>IF(E17="není",H25,I25)</f>
        <v>17.25</v>
      </c>
      <c r="H25" s="64">
        <f t="shared" si="0"/>
        <v>18</v>
      </c>
      <c r="I25" s="64">
        <f t="shared" si="1"/>
        <v>17.25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6</v>
      </c>
      <c r="E26" s="61">
        <v>5.5</v>
      </c>
      <c r="F26" s="62">
        <f>IF(C13="OB-Z",Cviky!C11,IF(C13="OB1",Cviky!G11,IF(C13="OB2",Cviky!K11,IF(C13="OB3",Cviky!O11," "))))</f>
        <v>4</v>
      </c>
      <c r="G26" s="63">
        <f>IF(E17="není",H26,I26)</f>
        <v>23</v>
      </c>
      <c r="H26" s="64">
        <f t="shared" si="0"/>
        <v>24</v>
      </c>
      <c r="I26" s="64">
        <f t="shared" si="1"/>
        <v>23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187.25</v>
      </c>
      <c r="E28" s="94"/>
      <c r="F28" s="94"/>
      <c r="G28" s="94"/>
      <c r="H28" s="64">
        <f>SUM(G18:G27)</f>
        <v>187.25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3" workbookViewId="0">
      <selection activeCell="G32" sqref="G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Startovka!B21</f>
        <v>Petra Němcová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Startovka!C21</f>
        <v>Latif the Guardians of Albion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Startovka!D21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20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Startovka!E21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Výsledky!G21</f>
        <v>12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7.5</v>
      </c>
      <c r="E18" s="61">
        <v>6</v>
      </c>
      <c r="F18" s="62">
        <f>IF(C13="OB-Z",Cviky!C3,IF(C13="OB1",Cviky!G3,IF(C13="OB2",Cviky!K3,IF(C13="OB3",Cviky!O3," "))))</f>
        <v>2</v>
      </c>
      <c r="G18" s="63">
        <f>IF(E17="není",H18,I18)</f>
        <v>13.5</v>
      </c>
      <c r="H18" s="64">
        <f t="shared" ref="H18:H27" si="0">SUM(D18*F18)</f>
        <v>15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>
        <v>8</v>
      </c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5</v>
      </c>
      <c r="E20" s="61">
        <v>5.5</v>
      </c>
      <c r="F20" s="62">
        <f>IF(C13="OB-Z",Cviky!C5,IF(C13="OB1",Cviky!G5,IF(C13="OB2",Cviky!K5,IF(C13="OB3",Cviky!O5," "))))</f>
        <v>3</v>
      </c>
      <c r="G20" s="63">
        <f>IF(E17="není",H20,I20)</f>
        <v>15.75</v>
      </c>
      <c r="H20" s="64">
        <f t="shared" si="0"/>
        <v>15</v>
      </c>
      <c r="I20" s="64">
        <f t="shared" si="1"/>
        <v>15.75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6</v>
      </c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21</v>
      </c>
      <c r="I21" s="64">
        <f t="shared" si="1"/>
        <v>19.5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7</v>
      </c>
      <c r="E22" s="61">
        <v>7.5</v>
      </c>
      <c r="F22" s="62">
        <f>IF(C13="OB-Z",Cviky!C7,IF(C13="OB1",Cviky!G7,IF(C13="OB2",Cviky!K7,IF(C13="OB3",Cviky!O7," "))))</f>
        <v>3</v>
      </c>
      <c r="G22" s="63">
        <f>IF(E17="není",H22,I22)</f>
        <v>21.75</v>
      </c>
      <c r="H22" s="64">
        <f t="shared" si="0"/>
        <v>21</v>
      </c>
      <c r="I22" s="64">
        <f t="shared" si="1"/>
        <v>21.75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</v>
      </c>
      <c r="E23" s="61">
        <v>6.5</v>
      </c>
      <c r="F23" s="62">
        <f>IF(C13="OB-Z",Cviky!C8,IF(C13="OB1",Cviky!G8,IF(C13="OB2",Cviky!K8,IF(C13="OB3",Cviky!O8," "))))</f>
        <v>4</v>
      </c>
      <c r="G23" s="63">
        <f>IF(E17="není",H23,I23)</f>
        <v>25</v>
      </c>
      <c r="H23" s="64">
        <f t="shared" si="0"/>
        <v>24</v>
      </c>
      <c r="I23" s="64">
        <f t="shared" si="1"/>
        <v>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111.5</v>
      </c>
      <c r="E28" s="94"/>
      <c r="F28" s="94"/>
      <c r="G28" s="94"/>
      <c r="H28" s="64">
        <f>SUM(G18:G27)</f>
        <v>111.5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3" workbookViewId="0">
      <selection activeCell="H34" sqref="H3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Startovka!B22</f>
        <v>Kristýna Barošová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Startovka!C22</f>
        <v xml:space="preserve">Mind the Dog Star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Startovka!D22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21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Startovka!E22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Výsledky!G22</f>
        <v>10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>
        <v>0</v>
      </c>
      <c r="F18" s="62">
        <f>IF(C13="OB-Z",Cviky!C3,IF(C13="OB1",Cviky!G3,IF(C13="OB2",Cviky!K3,IF(C13="OB3",Cviky!O3," "))))</f>
        <v>2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0</v>
      </c>
      <c r="E19" s="61">
        <v>0</v>
      </c>
      <c r="F19" s="62">
        <f>IF(C13="OB-Z",Cviky!C4,IF(C13="OB1",Cviky!G4,IF(C13="OB2",Cviky!K4,IF(C13="OB3",Cviky!O4," "))))</f>
        <v>2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7</v>
      </c>
      <c r="E20" s="61">
        <v>8</v>
      </c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21</v>
      </c>
      <c r="I20" s="64">
        <f t="shared" si="1"/>
        <v>22.5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7</v>
      </c>
      <c r="E21" s="61">
        <v>5</v>
      </c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21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7.5</v>
      </c>
      <c r="E22" s="61">
        <v>8.5</v>
      </c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22.5</v>
      </c>
      <c r="I22" s="64">
        <f t="shared" si="1"/>
        <v>24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>
        <v>6</v>
      </c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28</v>
      </c>
      <c r="I23" s="64">
        <f t="shared" si="1"/>
        <v>26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10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6.5</v>
      </c>
      <c r="E27" s="61">
        <v>5.5</v>
      </c>
      <c r="F27" s="62">
        <f>IF(C13="OB-Z",Cviky!C12,IF(C13="OB1",Cviky!G12,IF(C13="OB2",Cviky!K12,IF(C13="OB3",Cviky!O12," "))))</f>
        <v>4</v>
      </c>
      <c r="G27" s="63">
        <f>IF(E17="není",H27,I27)</f>
        <v>24</v>
      </c>
      <c r="H27" s="64">
        <f t="shared" si="0"/>
        <v>26</v>
      </c>
      <c r="I27" s="64">
        <f t="shared" si="1"/>
        <v>24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124.5</v>
      </c>
      <c r="E28" s="94"/>
      <c r="F28" s="94"/>
      <c r="G28" s="94"/>
      <c r="H28" s="64">
        <f>SUM(G18:G27)</f>
        <v>124.5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2" workbookViewId="0">
      <selection activeCell="A22" sqref="A22:XFD2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Startovka!B23</f>
        <v>Denisa Ružová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Startovka!C23</f>
        <v>Interforce Speedlight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Startovka!D23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22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Startovka!E23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Výsledky!G23</f>
        <v>14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5</v>
      </c>
      <c r="E18" s="61">
        <v>5</v>
      </c>
      <c r="F18" s="62">
        <f>IF(C13="OB-Z",Cviky!C3,IF(C13="OB1",Cviky!G3,IF(C13="OB2",Cviky!K3,IF(C13="OB3",Cviky!O3," "))))</f>
        <v>2</v>
      </c>
      <c r="G18" s="63">
        <f>IF(E17="není",H18,I18)</f>
        <v>10</v>
      </c>
      <c r="H18" s="64">
        <f t="shared" ref="H18:H27" si="0">SUM(D18*F18)</f>
        <v>10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8.5</v>
      </c>
      <c r="E19" s="61">
        <v>5.5</v>
      </c>
      <c r="F19" s="62">
        <f>IF(C13="OB-Z",Cviky!C4,IF(C13="OB1",Cviky!G4,IF(C13="OB2",Cviky!K4,IF(C13="OB3",Cviky!O4," "))))</f>
        <v>2</v>
      </c>
      <c r="G19" s="63">
        <f>IF(E17="není",H19,I19)</f>
        <v>14</v>
      </c>
      <c r="H19" s="64">
        <f t="shared" si="0"/>
        <v>17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8.5</v>
      </c>
      <c r="E20" s="61">
        <v>8.5</v>
      </c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25.5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0</v>
      </c>
      <c r="E21" s="61">
        <v>0</v>
      </c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5</v>
      </c>
      <c r="E22" s="61">
        <v>0</v>
      </c>
      <c r="F22" s="62">
        <f>IF(C13="OB-Z",Cviky!C7,IF(C13="OB1",Cviky!G7,IF(C13="OB2",Cviky!K7,IF(C13="OB3",Cviky!O7," "))))</f>
        <v>3</v>
      </c>
      <c r="G22" s="63">
        <f>IF(E17="není",H22,I22)</f>
        <v>7.5</v>
      </c>
      <c r="H22" s="64">
        <f t="shared" si="0"/>
        <v>15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6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12</v>
      </c>
      <c r="H27" s="64">
        <f t="shared" si="0"/>
        <v>24</v>
      </c>
      <c r="I27" s="64">
        <f t="shared" si="1"/>
        <v>12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69</v>
      </c>
      <c r="E28" s="94"/>
      <c r="F28" s="94"/>
      <c r="G28" s="94"/>
      <c r="H28" s="64">
        <f>SUM(G18:G27)</f>
        <v>69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2" workbookViewId="0">
      <selection activeCell="J30" sqref="J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6" t="str">
        <f>IF(E17="není"," ",E17)</f>
        <v>Maryna Nemchenko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6" t="str">
        <f>IF(E17="není"," ",IF(C13="OB-Z",Startovka!K8,IF(C13="OB1",Startovka!K12,IF(C13="OB2",Startovka!K16,IF(C13="OB3",Startovka!K20)))))</f>
        <v>není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Startovka!B24</f>
        <v>Denisa Smišková (háravka)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Startovka!C24</f>
        <v>Alrisha Satis Sumnium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Startovka!D24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23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Startovka!E24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Výsledky!G24</f>
        <v>13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Maryna Nemchenko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20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>
        <v>9</v>
      </c>
      <c r="F19" s="62">
        <f>IF(C13="OB-Z",Cviky!C4,IF(C13="OB1",Cviky!G4,IF(C13="OB2",Cviky!K4,IF(C13="OB3",Cviky!O4," "))))</f>
        <v>2</v>
      </c>
      <c r="G19" s="63">
        <f>IF(E17="není",H19,I19)</f>
        <v>18</v>
      </c>
      <c r="H19" s="64">
        <f t="shared" si="0"/>
        <v>18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Pachová identifikace a aport</v>
      </c>
      <c r="D20" s="66">
        <v>8</v>
      </c>
      <c r="E20" s="61">
        <v>7.5</v>
      </c>
      <c r="F20" s="62">
        <f>IF(C13="OB-Z",Cviky!C5,IF(C13="OB1",Cviky!G5,IF(C13="OB2",Cviky!K5,IF(C13="OB3",Cviky!O5," "))))</f>
        <v>3</v>
      </c>
      <c r="G20" s="63">
        <f>IF(E17="není",H20,I20)</f>
        <v>23.25</v>
      </c>
      <c r="H20" s="64">
        <f t="shared" si="0"/>
        <v>24</v>
      </c>
      <c r="I20" s="64">
        <f t="shared" si="1"/>
        <v>23.25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 do stoje/sedu/lehu</v>
      </c>
      <c r="D21" s="66">
        <v>5</v>
      </c>
      <c r="E21" s="61">
        <v>5</v>
      </c>
      <c r="F21" s="62">
        <f>IF(C13="OB-Z",Cviky!C6,IF(C13="OB1",Cviky!G6,IF(C13="OB2",Cviky!K6,IF(C13="OB3",Cviky!O6," "))))</f>
        <v>3</v>
      </c>
      <c r="G21" s="63">
        <f>IF(E17="není",H21,I21)</f>
        <v>15</v>
      </c>
      <c r="H21" s="64">
        <f t="shared" si="0"/>
        <v>15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6</v>
      </c>
      <c r="E22" s="61">
        <v>5.5</v>
      </c>
      <c r="F22" s="62">
        <f>IF(C13="OB-Z",Cviky!C7,IF(C13="OB1",Cviky!G7,IF(C13="OB2",Cviky!K7,IF(C13="OB3",Cviky!O7," "))))</f>
        <v>3</v>
      </c>
      <c r="G22" s="63">
        <f>IF(E17="není",H22,I22)</f>
        <v>17.25</v>
      </c>
      <c r="H22" s="64">
        <f t="shared" si="0"/>
        <v>18</v>
      </c>
      <c r="I22" s="64">
        <f t="shared" si="1"/>
        <v>17.25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0</v>
      </c>
      <c r="E23" s="61">
        <v>6</v>
      </c>
      <c r="F23" s="62">
        <f>IF(C13="OB-Z",Cviky!C8,IF(C13="OB1",Cviky!G8,IF(C13="OB2",Cviky!K8,IF(C13="OB3",Cviky!O8," "))))</f>
        <v>4</v>
      </c>
      <c r="G23" s="63">
        <f>IF(E17="není",H23,I23)</f>
        <v>12</v>
      </c>
      <c r="H23" s="64">
        <f t="shared" si="0"/>
        <v>0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Směrový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>
        <v>0</v>
      </c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105.5</v>
      </c>
      <c r="E28" s="94"/>
      <c r="F28" s="94"/>
      <c r="G28" s="94"/>
      <c r="H28" s="64">
        <f>SUM(G18:G27)</f>
        <v>105.5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J26" sqref="J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14" sqref="A14:XFD14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Zita Přichystalová</v>
      </c>
      <c r="C2" s="70" t="str">
        <f>Startovka!C2</f>
        <v>Besame Bay Vakonič Family</v>
      </c>
      <c r="D2" s="70" t="str">
        <f>Startovka!D2</f>
        <v>border kolie</v>
      </c>
      <c r="E2" s="70" t="str">
        <f>Startovka!E2</f>
        <v>OB-Z</v>
      </c>
      <c r="F2" s="70" t="str">
        <f>Startovka!I3</f>
        <v>MČR Obedience všech plemen, CACT, Litovel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3</v>
      </c>
      <c r="H2" s="72">
        <f>'1'!D28</f>
        <v>284.5</v>
      </c>
      <c r="I2" s="73" t="str">
        <f>'1'!D29</f>
        <v>Výborně</v>
      </c>
      <c r="J2" s="41"/>
      <c r="K2" s="43">
        <f t="shared" ref="K2:K33" si="1">IF(E2="OB-Z",(H2)," ")</f>
        <v>284.5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Michaela Míčová</v>
      </c>
      <c r="C3" s="70" t="str">
        <f>Startovka!C3</f>
        <v>Irwin Moravian Gate Bull</v>
      </c>
      <c r="D3" s="70" t="str">
        <f>Startovka!D3</f>
        <v>stafordšírský bulteriér</v>
      </c>
      <c r="E3" s="70" t="str">
        <f>Startovka!E3</f>
        <v>OB-Z</v>
      </c>
      <c r="F3" s="70" t="str">
        <f>Startovka!I3</f>
        <v>MČR Obedience všech plemen, CACT, Litovel</v>
      </c>
      <c r="G3" s="70">
        <f t="shared" si="0"/>
        <v>1</v>
      </c>
      <c r="H3" s="74">
        <f>'2'!D28</f>
        <v>296.5</v>
      </c>
      <c r="I3" s="75" t="str">
        <f>'2'!D29</f>
        <v>Výborně</v>
      </c>
      <c r="J3" s="41"/>
      <c r="K3" s="43">
        <f t="shared" si="1"/>
        <v>296.5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Monika Holínková</v>
      </c>
      <c r="C4" s="70" t="str">
        <f>Startovka!C4</f>
        <v>Expert Evil Edguy Rose Speedlight</v>
      </c>
      <c r="D4" s="70" t="str">
        <f>Startovka!D4</f>
        <v>patterdale terrier</v>
      </c>
      <c r="E4" s="70" t="str">
        <f>Startovka!E4</f>
        <v>OB-Z</v>
      </c>
      <c r="F4" s="70" t="str">
        <f>Startovka!I3</f>
        <v>MČR Obedience všech plemen, CACT, Litovel</v>
      </c>
      <c r="G4" s="71">
        <f t="shared" si="0"/>
        <v>9</v>
      </c>
      <c r="H4" s="72">
        <f>'3'!D28</f>
        <v>109</v>
      </c>
      <c r="I4" s="75" t="str">
        <f>'3'!D29</f>
        <v>Nehodnocen</v>
      </c>
      <c r="J4" s="41"/>
      <c r="K4" s="43">
        <f t="shared" si="1"/>
        <v>109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Eva Pluháčková</v>
      </c>
      <c r="C5" s="70" t="str">
        <f>Startovka!C5</f>
        <v>Fun Factory Dark Lavondyss</v>
      </c>
      <c r="D5" s="70" t="str">
        <f>Startovka!D5</f>
        <v>labradorský retriever</v>
      </c>
      <c r="E5" s="70" t="str">
        <f>Startovka!E5</f>
        <v>OB-Z</v>
      </c>
      <c r="F5" s="70" t="str">
        <f>Startovka!I3</f>
        <v>MČR Obedience všech plemen, CACT, Litovel</v>
      </c>
      <c r="G5" s="70">
        <f t="shared" si="0"/>
        <v>8</v>
      </c>
      <c r="H5" s="74">
        <f>'4'!D28</f>
        <v>177</v>
      </c>
      <c r="I5" s="75" t="str">
        <f>'4'!D29</f>
        <v>Nehodnocen</v>
      </c>
      <c r="J5" s="41"/>
      <c r="K5" s="43">
        <f t="shared" si="1"/>
        <v>177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Anna Žárská</v>
      </c>
      <c r="C6" s="70" t="str">
        <f>Startovka!C6</f>
        <v>Elza</v>
      </c>
      <c r="D6" s="70" t="str">
        <f>Startovka!D6</f>
        <v>kříženec</v>
      </c>
      <c r="E6" s="70" t="str">
        <f>Startovka!E6</f>
        <v>OB-Z</v>
      </c>
      <c r="F6" s="70" t="str">
        <f>Startovka!I3</f>
        <v>MČR Obedience všech plemen, CACT, Litovel</v>
      </c>
      <c r="G6" s="71">
        <f t="shared" si="0"/>
        <v>5</v>
      </c>
      <c r="H6" s="72">
        <f>'5'!D28</f>
        <v>274</v>
      </c>
      <c r="I6" s="75" t="str">
        <f>'5'!D29</f>
        <v>Výborně</v>
      </c>
      <c r="J6" s="41"/>
      <c r="K6" s="43">
        <f t="shared" si="1"/>
        <v>274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Jana Spisarová</v>
      </c>
      <c r="C7" s="70" t="str">
        <f>Startovka!C7</f>
        <v>Daughter Of Zorro Blank Knights</v>
      </c>
      <c r="D7" s="70" t="str">
        <f>Startovka!D7</f>
        <v>australský ovčák</v>
      </c>
      <c r="E7" s="70" t="str">
        <f>Startovka!E7</f>
        <v>OB-Z</v>
      </c>
      <c r="F7" s="70" t="str">
        <f>Startovka!I3</f>
        <v>MČR Obedience všech plemen, CACT, Litovel</v>
      </c>
      <c r="G7" s="70">
        <f t="shared" si="0"/>
        <v>2</v>
      </c>
      <c r="H7" s="72">
        <f>'6'!D28</f>
        <v>291.5</v>
      </c>
      <c r="I7" s="75" t="str">
        <f>'6'!D29</f>
        <v>Výborně</v>
      </c>
      <c r="J7" s="41"/>
      <c r="K7" s="43">
        <f t="shared" si="1"/>
        <v>291.5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Nela Prucková</v>
      </c>
      <c r="C8" s="70" t="str">
        <f>Startovka!C8</f>
        <v xml:space="preserve">Angie Glow Red </v>
      </c>
      <c r="D8" s="70" t="str">
        <f>Startovka!D8</f>
        <v>nova scotia duck tolling retriever</v>
      </c>
      <c r="E8" s="70" t="str">
        <f>Startovka!E8</f>
        <v>OB-Z</v>
      </c>
      <c r="F8" s="70" t="str">
        <f>Startovka!I3</f>
        <v>MČR Obedience všech plemen, CACT, Litovel</v>
      </c>
      <c r="G8" s="71">
        <f t="shared" si="0"/>
        <v>7</v>
      </c>
      <c r="H8" s="74">
        <f>'7'!D28</f>
        <v>194.5</v>
      </c>
      <c r="I8" s="75" t="str">
        <f>'7'!D29</f>
        <v>Dobře</v>
      </c>
      <c r="J8" s="41"/>
      <c r="K8" s="43">
        <f t="shared" si="1"/>
        <v>194.5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Ivana Šteflovičová</v>
      </c>
      <c r="C9" s="70" t="str">
        <f>Startovka!C9</f>
        <v>Wake Up Your Brain Fireball</v>
      </c>
      <c r="D9" s="70" t="str">
        <f>Startovka!D9</f>
        <v>border kolie</v>
      </c>
      <c r="E9" s="70" t="str">
        <f>Startovka!E9</f>
        <v>OB-Z</v>
      </c>
      <c r="F9" s="70" t="str">
        <f>Startovka!I3</f>
        <v>MČR Obedience všech plemen, CACT, Litovel</v>
      </c>
      <c r="G9" s="70">
        <f t="shared" si="0"/>
        <v>6</v>
      </c>
      <c r="H9" s="72">
        <f>'8'!D28</f>
        <v>252.5</v>
      </c>
      <c r="I9" s="75" t="str">
        <f>'8'!D29</f>
        <v>Velmi dobře</v>
      </c>
      <c r="J9" s="41"/>
      <c r="K9" s="43">
        <f t="shared" si="1"/>
        <v>252.5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 xml:space="preserve">Barbora Smolková </v>
      </c>
      <c r="C10" s="70" t="str">
        <f>Startovka!C10</f>
        <v>Batty unicorn Jackie Sky Trip</v>
      </c>
      <c r="D10" s="70" t="str">
        <f>Startovka!D10</f>
        <v>border kolie</v>
      </c>
      <c r="E10" s="70" t="str">
        <f>Startovka!E10</f>
        <v>OB-Z</v>
      </c>
      <c r="F10" s="70" t="str">
        <f>Startovka!I3</f>
        <v>MČR Obedience všech plemen, CACT, Litovel</v>
      </c>
      <c r="G10" s="71">
        <f t="shared" si="0"/>
        <v>4</v>
      </c>
      <c r="H10" s="74">
        <f>'9'!D28</f>
        <v>284</v>
      </c>
      <c r="I10" s="75" t="str">
        <f>'9'!D29</f>
        <v>Výborně</v>
      </c>
      <c r="J10" s="41"/>
      <c r="K10" s="43">
        <f t="shared" si="1"/>
        <v>284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Michaela Slavíčková</v>
      </c>
      <c r="C11" s="70" t="str">
        <f>Startovka!C11</f>
        <v>Abby's Elves Azari z Jesenické smečky</v>
      </c>
      <c r="D11" s="70" t="str">
        <f>Startovka!D11</f>
        <v>nova scotia duck tolling retriever</v>
      </c>
      <c r="E11" s="70" t="str">
        <f>Startovka!E11</f>
        <v>OB3</v>
      </c>
      <c r="F11" s="70" t="str">
        <f>Startovka!I3</f>
        <v>MČR Obedience všech plemen, CACT, Litovel</v>
      </c>
      <c r="G11" s="70">
        <f t="shared" si="0"/>
        <v>11</v>
      </c>
      <c r="H11" s="72">
        <f>'10'!D28</f>
        <v>123.5</v>
      </c>
      <c r="I11" s="75" t="str">
        <f>'10'!D29</f>
        <v>Nehodnocen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>
        <f t="shared" si="4"/>
        <v>123.5</v>
      </c>
      <c r="O11" s="41"/>
    </row>
    <row r="12" spans="1:15" x14ac:dyDescent="0.3">
      <c r="A12" s="70">
        <f>Startovka!A12</f>
        <v>11</v>
      </c>
      <c r="B12" s="70" t="str">
        <f>Startovka!B12</f>
        <v>Kateřina Hajšlová</v>
      </c>
      <c r="C12" s="70" t="str">
        <f>Startovka!C12</f>
        <v>Kronos Bohemia White Hunter</v>
      </c>
      <c r="D12" s="70" t="str">
        <f>Startovka!D12</f>
        <v>jack russel terrier</v>
      </c>
      <c r="E12" s="70" t="str">
        <f>Startovka!E12</f>
        <v>OB3</v>
      </c>
      <c r="F12" s="70" t="str">
        <f>Startovka!I3</f>
        <v>MČR Obedience všech plemen, CACT, Litovel</v>
      </c>
      <c r="G12" s="71">
        <f t="shared" si="0"/>
        <v>6</v>
      </c>
      <c r="H12" s="72">
        <f>'11'!D28</f>
        <v>198</v>
      </c>
      <c r="I12" s="75" t="str">
        <f>'11'!D29</f>
        <v>Dobře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>
        <f t="shared" si="4"/>
        <v>198</v>
      </c>
      <c r="O12" s="41"/>
    </row>
    <row r="13" spans="1:15" x14ac:dyDescent="0.3">
      <c r="A13" s="70">
        <f>Startovka!A13</f>
        <v>12</v>
      </c>
      <c r="B13" s="70" t="str">
        <f>Startovka!B13</f>
        <v>Eva Hrachovcová</v>
      </c>
      <c r="C13" s="70" t="str">
        <f>Startovka!C13</f>
        <v>Only for You Jeffija</v>
      </c>
      <c r="D13" s="70" t="str">
        <f>Startovka!D13</f>
        <v>border kolie</v>
      </c>
      <c r="E13" s="70" t="str">
        <f>Startovka!E13</f>
        <v>OB3</v>
      </c>
      <c r="F13" s="70" t="str">
        <f>Startovka!I3</f>
        <v>MČR Obedience všech plemen, CACT, Litovel</v>
      </c>
      <c r="G13" s="70">
        <f t="shared" si="0"/>
        <v>1</v>
      </c>
      <c r="H13" s="74">
        <f>'12'!D28</f>
        <v>224.5</v>
      </c>
      <c r="I13" s="75" t="str">
        <f>'12'!D29</f>
        <v>Velmi dobře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>
        <f t="shared" si="4"/>
        <v>224.5</v>
      </c>
      <c r="O13" s="41"/>
    </row>
    <row r="14" spans="1:15" x14ac:dyDescent="0.3">
      <c r="A14" s="70">
        <f>Startovka!A14</f>
        <v>13</v>
      </c>
      <c r="B14" s="70" t="str">
        <f>Startovka!B14</f>
        <v>Jana Krátká</v>
      </c>
      <c r="C14" s="70" t="str">
        <f>Startovka!C14</f>
        <v>Aluca Esuatty</v>
      </c>
      <c r="D14" s="70" t="str">
        <f>Startovka!D14</f>
        <v>border kolie</v>
      </c>
      <c r="E14" s="70" t="str">
        <f>Startovka!E14</f>
        <v>OB3</v>
      </c>
      <c r="F14" s="70" t="str">
        <f>Startovka!I3</f>
        <v>MČR Obedience všech plemen, CACT, Litovel</v>
      </c>
      <c r="G14" s="71">
        <f t="shared" si="0"/>
        <v>4</v>
      </c>
      <c r="H14" s="72">
        <f>'13'!D28</f>
        <v>199</v>
      </c>
      <c r="I14" s="75" t="str">
        <f>'13'!D29</f>
        <v>Dobře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>
        <f t="shared" si="4"/>
        <v>199</v>
      </c>
      <c r="O14" s="41"/>
    </row>
    <row r="15" spans="1:15" x14ac:dyDescent="0.3">
      <c r="A15" s="70">
        <f>Startovka!A15</f>
        <v>14</v>
      </c>
      <c r="B15" s="70" t="str">
        <f>Startovka!B15</f>
        <v>Renata Zdařilová</v>
      </c>
      <c r="C15" s="70" t="str">
        <f>Startovka!C15</f>
        <v>Stay With Me Carcassonne Tolugo</v>
      </c>
      <c r="D15" s="70" t="str">
        <f>Startovka!D15</f>
        <v>australský ovčák</v>
      </c>
      <c r="E15" s="70" t="str">
        <f>Startovka!E15</f>
        <v>OB3</v>
      </c>
      <c r="F15" s="70" t="str">
        <f>Startovka!I3</f>
        <v>MČR Obedience všech plemen, CACT, Litovel</v>
      </c>
      <c r="G15" s="70">
        <f t="shared" si="0"/>
        <v>4</v>
      </c>
      <c r="H15" s="74">
        <f>'14'!D28</f>
        <v>199</v>
      </c>
      <c r="I15" s="75" t="str">
        <f>'14'!D29</f>
        <v>Dobře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>
        <f t="shared" si="4"/>
        <v>199</v>
      </c>
      <c r="O15" s="41"/>
    </row>
    <row r="16" spans="1:15" x14ac:dyDescent="0.3">
      <c r="A16" s="70">
        <f>Startovka!A16</f>
        <v>15</v>
      </c>
      <c r="B16" s="70" t="str">
        <f>Startovka!B16</f>
        <v xml:space="preserve">Anna Musilová </v>
      </c>
      <c r="C16" s="70" t="str">
        <f>Startovka!C16</f>
        <v>Never Never Land U'Angela</v>
      </c>
      <c r="D16" s="70" t="str">
        <f>Startovka!D16</f>
        <v>border kolie</v>
      </c>
      <c r="E16" s="70" t="str">
        <f>Startovka!E16</f>
        <v>OB3</v>
      </c>
      <c r="F16" s="70" t="str">
        <f>Startovka!I3</f>
        <v>MČR Obedience všech plemen, CACT, Litovel</v>
      </c>
      <c r="G16" s="71">
        <f t="shared" si="0"/>
        <v>7</v>
      </c>
      <c r="H16" s="72">
        <f>'15'!D28</f>
        <v>189.75</v>
      </c>
      <c r="I16" s="75" t="str">
        <f>'15'!D29</f>
        <v>Nehodnocen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>
        <f t="shared" si="4"/>
        <v>189.75</v>
      </c>
      <c r="O16" s="41"/>
    </row>
    <row r="17" spans="1:15" x14ac:dyDescent="0.3">
      <c r="A17" s="70">
        <f>Startovka!A17</f>
        <v>16</v>
      </c>
      <c r="B17" s="70" t="str">
        <f>Startovka!B17</f>
        <v>Alexandra Křivohlavá</v>
      </c>
      <c r="C17" s="70" t="str">
        <f>Startovka!C17</f>
        <v xml:space="preserve">Arghala Imotz </v>
      </c>
      <c r="D17" s="70" t="str">
        <f>Startovka!D17</f>
        <v>border kolie</v>
      </c>
      <c r="E17" s="70" t="str">
        <f>Startovka!E17</f>
        <v>OB3</v>
      </c>
      <c r="F17" s="70" t="str">
        <f>Startovka!I3</f>
        <v>MČR Obedience všech plemen, CACT, Litovel</v>
      </c>
      <c r="G17" s="70">
        <f t="shared" si="0"/>
        <v>9</v>
      </c>
      <c r="H17" s="74">
        <f>'16'!D28</f>
        <v>162.25</v>
      </c>
      <c r="I17" s="75" t="str">
        <f>'16'!D29</f>
        <v>Nehodnocen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>
        <f t="shared" si="4"/>
        <v>162.25</v>
      </c>
      <c r="O17" s="41"/>
    </row>
    <row r="18" spans="1:15" x14ac:dyDescent="0.3">
      <c r="A18" s="70">
        <f>Startovka!A18</f>
        <v>17</v>
      </c>
      <c r="B18" s="70" t="str">
        <f>Startovka!B18</f>
        <v>Ivana Šimůnková</v>
      </c>
      <c r="C18" s="70" t="str">
        <f>Startovka!C18</f>
        <v>Every Kingdom Shock Wave</v>
      </c>
      <c r="D18" s="70" t="str">
        <f>Startovka!D18</f>
        <v>border kolie</v>
      </c>
      <c r="E18" s="70" t="str">
        <f>Startovka!E18</f>
        <v>OB3</v>
      </c>
      <c r="F18" s="70" t="str">
        <f>Startovka!I3</f>
        <v>MČR Obedience všech plemen, CACT, Litovel</v>
      </c>
      <c r="G18" s="71">
        <f t="shared" si="0"/>
        <v>2</v>
      </c>
      <c r="H18" s="72">
        <f>'17'!D28</f>
        <v>222.5</v>
      </c>
      <c r="I18" s="75" t="str">
        <f>'17'!D29</f>
        <v>Dobře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>
        <f t="shared" si="4"/>
        <v>222.5</v>
      </c>
      <c r="O18" s="41"/>
    </row>
    <row r="19" spans="1:15" x14ac:dyDescent="0.3">
      <c r="A19" s="70">
        <f>Startovka!A19</f>
        <v>18</v>
      </c>
      <c r="B19" s="70" t="str">
        <f>Startovka!B19</f>
        <v>Michaela Míčová</v>
      </c>
      <c r="C19" s="70" t="str">
        <f>Startovka!C19</f>
        <v>Acey-Ducey Zip Zap</v>
      </c>
      <c r="D19" s="70" t="str">
        <f>Startovka!D19</f>
        <v>border kolie</v>
      </c>
      <c r="E19" s="70" t="str">
        <f>Startovka!E19</f>
        <v>OB3</v>
      </c>
      <c r="F19" s="70" t="str">
        <f>Startovka!I3</f>
        <v>MČR Obedience všech plemen, CACT, Litovel</v>
      </c>
      <c r="G19" s="70">
        <f t="shared" si="0"/>
        <v>3</v>
      </c>
      <c r="H19" s="74">
        <f>'18'!D28</f>
        <v>214.25</v>
      </c>
      <c r="I19" s="75" t="str">
        <f>'18'!D29</f>
        <v>Dobře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>
        <f t="shared" si="4"/>
        <v>214.25</v>
      </c>
      <c r="O19" s="41"/>
    </row>
    <row r="20" spans="1:15" x14ac:dyDescent="0.3">
      <c r="A20" s="70">
        <f>Startovka!A20</f>
        <v>19</v>
      </c>
      <c r="B20" s="70" t="str">
        <f>Startovka!B20</f>
        <v>Iveta Matzenauerová</v>
      </c>
      <c r="C20" s="70" t="str">
        <f>Startovka!C20</f>
        <v>A Need for Speed Crazy Pack</v>
      </c>
      <c r="D20" s="70" t="str">
        <f>Startovka!D20</f>
        <v>border kolie</v>
      </c>
      <c r="E20" s="70" t="str">
        <f>Startovka!E20</f>
        <v>OB3</v>
      </c>
      <c r="F20" s="70" t="str">
        <f>Startovka!I3</f>
        <v>MČR Obedience všech plemen, CACT, Litovel</v>
      </c>
      <c r="G20" s="71">
        <f t="shared" si="0"/>
        <v>8</v>
      </c>
      <c r="H20" s="72">
        <f>'19'!D28</f>
        <v>187.25</v>
      </c>
      <c r="I20" s="75" t="str">
        <f>'19'!D29</f>
        <v>Nehodnocen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>
        <f t="shared" si="4"/>
        <v>187.25</v>
      </c>
      <c r="O20" s="41"/>
    </row>
    <row r="21" spans="1:15" x14ac:dyDescent="0.3">
      <c r="A21" s="70">
        <f>Startovka!A21</f>
        <v>20</v>
      </c>
      <c r="B21" s="70" t="str">
        <f>Startovka!B21</f>
        <v>Petra Němcová</v>
      </c>
      <c r="C21" s="70" t="str">
        <f>Startovka!C21</f>
        <v>Latif the Guardians of Albion</v>
      </c>
      <c r="D21" s="70" t="str">
        <f>Startovka!D21</f>
        <v>border kolie</v>
      </c>
      <c r="E21" s="70" t="str">
        <f>Startovka!E21</f>
        <v>OB3</v>
      </c>
      <c r="F21" s="70" t="str">
        <f>Startovka!I3</f>
        <v>MČR Obedience všech plemen, CACT, Litovel</v>
      </c>
      <c r="G21" s="70">
        <f t="shared" si="0"/>
        <v>12</v>
      </c>
      <c r="H21" s="74">
        <f>'20'!D28</f>
        <v>111.5</v>
      </c>
      <c r="I21" s="75" t="str">
        <f>'20'!D29</f>
        <v>Nehodnocen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>
        <f t="shared" si="4"/>
        <v>111.5</v>
      </c>
      <c r="O21" s="41"/>
    </row>
    <row r="22" spans="1:15" x14ac:dyDescent="0.3">
      <c r="A22" s="70">
        <f>Startovka!A22</f>
        <v>21</v>
      </c>
      <c r="B22" s="70" t="str">
        <f>Startovka!B22</f>
        <v>Kristýna Barošová</v>
      </c>
      <c r="C22" s="70" t="str">
        <f>Startovka!C22</f>
        <v xml:space="preserve">Mind the Dog Star </v>
      </c>
      <c r="D22" s="70" t="str">
        <f>Startovka!D22</f>
        <v>border kolie</v>
      </c>
      <c r="E22" s="70" t="str">
        <f>Startovka!E22</f>
        <v>OB3</v>
      </c>
      <c r="F22" s="70" t="str">
        <f>Startovka!I3</f>
        <v>MČR Obedience všech plemen, CACT, Litovel</v>
      </c>
      <c r="G22" s="71">
        <f t="shared" si="0"/>
        <v>10</v>
      </c>
      <c r="H22" s="72">
        <f>'21'!D28</f>
        <v>124.5</v>
      </c>
      <c r="I22" s="75" t="str">
        <f>'21'!D29</f>
        <v>Nehodnocen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>
        <f t="shared" si="4"/>
        <v>124.5</v>
      </c>
      <c r="O22" s="41"/>
    </row>
    <row r="23" spans="1:15" x14ac:dyDescent="0.3">
      <c r="A23" s="70">
        <f>Startovka!A23</f>
        <v>22</v>
      </c>
      <c r="B23" s="70" t="str">
        <f>Startovka!B23</f>
        <v>Denisa Ružová</v>
      </c>
      <c r="C23" s="70" t="str">
        <f>Startovka!C23</f>
        <v>Interforce Speedlight</v>
      </c>
      <c r="D23" s="70" t="str">
        <f>Startovka!D23</f>
        <v>border kolie</v>
      </c>
      <c r="E23" s="70" t="str">
        <f>Startovka!E23</f>
        <v>OB3</v>
      </c>
      <c r="F23" s="70" t="str">
        <f>Startovka!I3</f>
        <v>MČR Obedience všech plemen, CACT, Litovel</v>
      </c>
      <c r="G23" s="70">
        <f t="shared" si="0"/>
        <v>14</v>
      </c>
      <c r="H23" s="74">
        <f>'22'!D28</f>
        <v>69</v>
      </c>
      <c r="I23" s="75" t="str">
        <f>'22'!D29</f>
        <v>Nehodnocen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>
        <f t="shared" si="4"/>
        <v>69</v>
      </c>
      <c r="O23" s="41"/>
    </row>
    <row r="24" spans="1:15" x14ac:dyDescent="0.3">
      <c r="A24" s="70">
        <f>Startovka!A24</f>
        <v>23</v>
      </c>
      <c r="B24" s="70" t="str">
        <f>Startovka!B24</f>
        <v>Denisa Smišková (háravka)</v>
      </c>
      <c r="C24" s="70" t="str">
        <f>Startovka!C24</f>
        <v>Alrisha Satis Sumnium</v>
      </c>
      <c r="D24" s="70" t="str">
        <f>Startovka!D24</f>
        <v>border kolie</v>
      </c>
      <c r="E24" s="70" t="str">
        <f>Startovka!E24</f>
        <v>OB3</v>
      </c>
      <c r="F24" s="70" t="str">
        <f>Startovka!I3</f>
        <v>MČR Obedience všech plemen, CACT, Litovel</v>
      </c>
      <c r="G24" s="71">
        <f t="shared" si="0"/>
        <v>13</v>
      </c>
      <c r="H24" s="72">
        <f>'23'!D28</f>
        <v>105.5</v>
      </c>
      <c r="I24" s="75" t="str">
        <f>'23'!D29</f>
        <v>Nehodnocen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>
        <f t="shared" si="4"/>
        <v>105.5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MČR Obedience všech plemen, CACT, Litovel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MČR Obedience všech plemen, CACT, Litovel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MČR Obedience všech plemen, CACT, Litovel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MČR Obedience všech plemen, CACT, Litovel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MČR Obedience všech plemen, CACT, Litovel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MČR Obedience všech plemen, CACT, Litovel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MČR Obedience všech plemen, CACT, Litovel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MČR Obedience všech plemen, CACT, Litovel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MČR Obedience všech plemen, CACT, Litovel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MČR Obedience všech plemen, CACT, Litovel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MČR Obedience všech plemen, CACT, Litovel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MČR Obedience všech plemen, CACT, Litovel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MČR Obedience všech plemen, CACT, Litovel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MČR Obedience všech plemen, CACT, Litovel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MČR Obedience všech plemen, CACT, Litovel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MČR Obedience všech plemen, CACT, Litovel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MČR Obedience všech plemen, CACT, Litovel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MČR Obedience všech plemen, CACT, Litovel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MČR Obedience všech plemen, CACT, Litovel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MČR Obedience všech plemen, CACT, Litovel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MČR Obedience všech plemen, CACT, Litovel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MČR Obedience všech plemen, CACT, Litovel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MČR Obedience všech plemen, CACT, Litovel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MČR Obedience všech plemen, CACT, Litovel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MČR Obedience všech plemen, CACT, Litovel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MČR Obedience všech plemen, CACT, Litovel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MČR Obedience všech plemen, CACT, Litovel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Zita Přichystalová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Besame Bay Vakonič Family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6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284.5</v>
      </c>
      <c r="E28" s="94"/>
      <c r="F28" s="94"/>
      <c r="G28" s="94"/>
      <c r="H28" s="64">
        <f>SUM(G18:G27)</f>
        <v>284.5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>Michaela Míčová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>Irwin Moravian Gate Bull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>stafordšírský bulteriér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296.5</v>
      </c>
      <c r="E28" s="94"/>
      <c r="F28" s="94"/>
      <c r="G28" s="94"/>
      <c r="H28" s="64">
        <f>SUM(G18:G27)</f>
        <v>296.5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>Monika Holínková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Expert Evil Edguy Rose Speedlight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>patterdale terrier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9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109</v>
      </c>
      <c r="E28" s="94"/>
      <c r="F28" s="94"/>
      <c r="G28" s="94"/>
      <c r="H28" s="64">
        <f>SUM(G18:G27)</f>
        <v>109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Eva Pluháčková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Fun Factory Dark Lavondyss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labradorský retriever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8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177</v>
      </c>
      <c r="E28" s="94"/>
      <c r="F28" s="94"/>
      <c r="G28" s="94"/>
      <c r="H28" s="64">
        <f>SUM(G18:G27)</f>
        <v>177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>Anna Žárská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Elza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>kříženec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6.5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26</v>
      </c>
      <c r="H19" s="64">
        <f t="shared" si="0"/>
        <v>26</v>
      </c>
      <c r="I19" s="64">
        <f t="shared" si="1"/>
        <v>13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274</v>
      </c>
      <c r="E28" s="94"/>
      <c r="F28" s="94"/>
      <c r="G28" s="94"/>
      <c r="H28" s="64">
        <f>SUM(G18:G27)</f>
        <v>274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3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Klub Obedience CZ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MČR Obedience všech plemen, CACT, Litovel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 t="str">
        <f>Startovka!I4</f>
        <v>27.10.2024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Jana Spisarová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Daughter Of Zorro Blank Knights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Ovladatelnost na dálku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kuželu a zpět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291.5</v>
      </c>
      <c r="E28" s="94"/>
      <c r="F28" s="94"/>
      <c r="G28" s="94"/>
      <c r="H28" s="64">
        <f>SUM(G18:G27)</f>
        <v>291.5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2024-10-27T15:56:26Z</cp:lastPrinted>
  <dcterms:created xsi:type="dcterms:W3CDTF">2020-01-31T23:26:18Z</dcterms:created>
  <dcterms:modified xsi:type="dcterms:W3CDTF">2024-10-28T09:56:06Z</dcterms:modified>
</cp:coreProperties>
</file>