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5F5B42AC-7FB6-4AE5-BC3A-4EE4A228580F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576" tabRatio="756" activeTab="3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53" l="1"/>
  <c r="C7" i="52"/>
  <c r="C7" i="51"/>
  <c r="C7" i="50"/>
  <c r="C7" i="49"/>
  <c r="C7" i="48"/>
  <c r="C7" i="47"/>
  <c r="C7" i="46"/>
  <c r="C7" i="45"/>
  <c r="C7" i="44"/>
  <c r="C7" i="43"/>
  <c r="C7" i="42"/>
  <c r="C7" i="41"/>
  <c r="C7" i="40"/>
  <c r="C7" i="39"/>
  <c r="C7" i="38"/>
  <c r="C7" i="37"/>
  <c r="C7" i="36"/>
  <c r="C7" i="35"/>
  <c r="C7" i="34"/>
  <c r="C7" i="33"/>
  <c r="C7" i="32"/>
  <c r="C7" i="31"/>
  <c r="C7" i="30"/>
  <c r="C7" i="29"/>
  <c r="C7" i="28"/>
  <c r="C7" i="27"/>
  <c r="C7" i="26"/>
  <c r="C7" i="25"/>
  <c r="C7" i="24"/>
  <c r="C7" i="23"/>
  <c r="C7" i="22"/>
  <c r="C7" i="21"/>
  <c r="C7" i="20"/>
  <c r="C7" i="19"/>
  <c r="C7" i="18"/>
  <c r="C7" i="17"/>
  <c r="C7" i="16"/>
  <c r="C7" i="15"/>
  <c r="C7" i="14"/>
  <c r="G12" i="3" l="1"/>
  <c r="C14" i="14" s="1"/>
  <c r="G13" i="3"/>
  <c r="C14" i="15" s="1"/>
  <c r="G14" i="3"/>
  <c r="C14" i="16" s="1"/>
  <c r="G15" i="3"/>
  <c r="C14" i="17" s="1"/>
  <c r="G16" i="3"/>
  <c r="C14" i="18" s="1"/>
  <c r="G17" i="3"/>
  <c r="C14" i="19" s="1"/>
  <c r="G18" i="3"/>
  <c r="C14" i="20" s="1"/>
  <c r="G19" i="3"/>
  <c r="C14" i="21" s="1"/>
  <c r="G20" i="3"/>
  <c r="C14" i="22" s="1"/>
  <c r="G21" i="3"/>
  <c r="C14" i="23" s="1"/>
  <c r="G22" i="3"/>
  <c r="C14" i="24" s="1"/>
  <c r="G23" i="3"/>
  <c r="C14" i="25" s="1"/>
  <c r="G24" i="3"/>
  <c r="C14" i="26" s="1"/>
  <c r="G25" i="3"/>
  <c r="C14" i="27" s="1"/>
  <c r="G26" i="3"/>
  <c r="C14" i="28" s="1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E13" i="3"/>
  <c r="E14" i="3"/>
  <c r="E15" i="3"/>
  <c r="E16" i="3"/>
  <c r="E17" i="3"/>
  <c r="L17" i="3" s="1"/>
  <c r="E18" i="3"/>
  <c r="K18" i="3" s="1"/>
  <c r="E19" i="3"/>
  <c r="E20" i="3"/>
  <c r="E21" i="3"/>
  <c r="E22" i="3"/>
  <c r="E23" i="3"/>
  <c r="E24" i="3"/>
  <c r="E25" i="3"/>
  <c r="E26" i="3"/>
  <c r="M26" i="3" s="1"/>
  <c r="E27" i="3"/>
  <c r="E28" i="3"/>
  <c r="E29" i="3"/>
  <c r="E30" i="3"/>
  <c r="E31" i="3"/>
  <c r="E32" i="3"/>
  <c r="E33" i="3"/>
  <c r="E34" i="3"/>
  <c r="M34" i="3" s="1"/>
  <c r="E35" i="3"/>
  <c r="E36" i="3"/>
  <c r="E37" i="3"/>
  <c r="E38" i="3"/>
  <c r="E39" i="3"/>
  <c r="E40" i="3"/>
  <c r="E41" i="3"/>
  <c r="N41" i="3" s="1"/>
  <c r="E42" i="3"/>
  <c r="N42" i="3" s="1"/>
  <c r="E43" i="3"/>
  <c r="L43" i="3" s="1"/>
  <c r="E44" i="3"/>
  <c r="E45" i="3"/>
  <c r="E46" i="3"/>
  <c r="E47" i="3"/>
  <c r="E48" i="3"/>
  <c r="E49" i="3"/>
  <c r="N49" i="3" s="1"/>
  <c r="E50" i="3"/>
  <c r="K50" i="3" s="1"/>
  <c r="E51" i="3"/>
  <c r="E4" i="3"/>
  <c r="E5" i="3"/>
  <c r="M5" i="3" s="1"/>
  <c r="E6" i="3"/>
  <c r="E7" i="3"/>
  <c r="E8" i="3"/>
  <c r="E9" i="3"/>
  <c r="N9" i="3" s="1"/>
  <c r="E10" i="3"/>
  <c r="M10" i="3" s="1"/>
  <c r="M11" i="3"/>
  <c r="E3" i="3"/>
  <c r="E2" i="3"/>
  <c r="C27" i="53"/>
  <c r="C27" i="52"/>
  <c r="C27" i="51"/>
  <c r="C27" i="50"/>
  <c r="C27" i="49"/>
  <c r="C27" i="48"/>
  <c r="C27" i="47"/>
  <c r="C27" i="46"/>
  <c r="C27" i="45"/>
  <c r="C27" i="44"/>
  <c r="C27" i="43"/>
  <c r="C27" i="42"/>
  <c r="C27" i="41"/>
  <c r="C27" i="40"/>
  <c r="C27" i="39"/>
  <c r="C27" i="38"/>
  <c r="C27" i="37"/>
  <c r="C27" i="36"/>
  <c r="C27" i="35"/>
  <c r="C27" i="34"/>
  <c r="C27" i="33"/>
  <c r="C27" i="32"/>
  <c r="C27" i="31"/>
  <c r="C27" i="30"/>
  <c r="C27" i="29"/>
  <c r="C27" i="28"/>
  <c r="C27" i="27"/>
  <c r="C27" i="26"/>
  <c r="C27" i="25"/>
  <c r="C27" i="24"/>
  <c r="C27" i="23"/>
  <c r="C27" i="22"/>
  <c r="C27" i="21"/>
  <c r="C27" i="20"/>
  <c r="C27" i="19"/>
  <c r="C27" i="18"/>
  <c r="C27" i="17"/>
  <c r="C27" i="16"/>
  <c r="C27" i="15"/>
  <c r="C27" i="14"/>
  <c r="C27" i="11"/>
  <c r="C27" i="9"/>
  <c r="C27" i="8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12" i="53"/>
  <c r="C11" i="53"/>
  <c r="C10" i="53"/>
  <c r="C9" i="53"/>
  <c r="C5" i="53"/>
  <c r="C4" i="53"/>
  <c r="C3" i="53"/>
  <c r="F25" i="52"/>
  <c r="I25" i="52" s="1"/>
  <c r="C22" i="52"/>
  <c r="F20" i="52"/>
  <c r="I20" i="52" s="1"/>
  <c r="C19" i="52"/>
  <c r="C13" i="52"/>
  <c r="F26" i="52" s="1"/>
  <c r="H26" i="52" s="1"/>
  <c r="C12" i="52"/>
  <c r="C11" i="52"/>
  <c r="C10" i="52"/>
  <c r="C9" i="52"/>
  <c r="C5" i="52"/>
  <c r="C4" i="52"/>
  <c r="C3" i="52"/>
  <c r="F22" i="51"/>
  <c r="I22" i="51" s="1"/>
  <c r="F19" i="51"/>
  <c r="I19" i="51" s="1"/>
  <c r="C13" i="51"/>
  <c r="C19" i="51" s="1"/>
  <c r="C12" i="51"/>
  <c r="C11" i="51"/>
  <c r="C10" i="51"/>
  <c r="C9" i="51"/>
  <c r="C5" i="51"/>
  <c r="C4" i="51"/>
  <c r="C3" i="51"/>
  <c r="F24" i="50"/>
  <c r="I24" i="50" s="1"/>
  <c r="C13" i="50"/>
  <c r="F26" i="50" s="1"/>
  <c r="I26" i="50" s="1"/>
  <c r="C12" i="50"/>
  <c r="C11" i="50"/>
  <c r="C10" i="50"/>
  <c r="C9" i="50"/>
  <c r="C5" i="50"/>
  <c r="C4" i="50"/>
  <c r="C3" i="50"/>
  <c r="C13" i="49"/>
  <c r="F18" i="49" s="1"/>
  <c r="I18" i="49" s="1"/>
  <c r="C12" i="49"/>
  <c r="C11" i="49"/>
  <c r="C10" i="49"/>
  <c r="C9" i="49"/>
  <c r="C5" i="49"/>
  <c r="C4" i="49"/>
  <c r="C3" i="49"/>
  <c r="C13" i="48"/>
  <c r="F26" i="48" s="1"/>
  <c r="I26" i="48" s="1"/>
  <c r="C12" i="48"/>
  <c r="C11" i="48"/>
  <c r="C10" i="48"/>
  <c r="C9" i="48"/>
  <c r="C5" i="48"/>
  <c r="C4" i="48"/>
  <c r="C3" i="48"/>
  <c r="C23" i="47"/>
  <c r="F22" i="47"/>
  <c r="I22" i="47" s="1"/>
  <c r="C21" i="47"/>
  <c r="C13" i="47"/>
  <c r="F19" i="47" s="1"/>
  <c r="H19" i="47" s="1"/>
  <c r="C12" i="47"/>
  <c r="C11" i="47"/>
  <c r="C10" i="47"/>
  <c r="C9" i="47"/>
  <c r="C5" i="47"/>
  <c r="C4" i="47"/>
  <c r="C3" i="47"/>
  <c r="F21" i="46"/>
  <c r="I21" i="46" s="1"/>
  <c r="C13" i="46"/>
  <c r="F26" i="46" s="1"/>
  <c r="I26" i="46" s="1"/>
  <c r="C12" i="46"/>
  <c r="C11" i="46"/>
  <c r="C10" i="46"/>
  <c r="C9" i="46"/>
  <c r="C5" i="46"/>
  <c r="C4" i="46"/>
  <c r="C3" i="46"/>
  <c r="C25" i="45"/>
  <c r="C13" i="45"/>
  <c r="C23" i="45" s="1"/>
  <c r="C12" i="45"/>
  <c r="C11" i="45"/>
  <c r="C10" i="45"/>
  <c r="C9" i="45"/>
  <c r="C5" i="45"/>
  <c r="C4" i="45"/>
  <c r="C3" i="45"/>
  <c r="F20" i="44"/>
  <c r="I20" i="44" s="1"/>
  <c r="C18" i="44"/>
  <c r="E17" i="44"/>
  <c r="D7" i="44" s="1"/>
  <c r="C13" i="44"/>
  <c r="F26" i="44" s="1"/>
  <c r="H26" i="44" s="1"/>
  <c r="C12" i="44"/>
  <c r="C11" i="44"/>
  <c r="C10" i="44"/>
  <c r="C9" i="44"/>
  <c r="C5" i="44"/>
  <c r="C4" i="44"/>
  <c r="C3" i="44"/>
  <c r="C23" i="43"/>
  <c r="C13" i="43"/>
  <c r="F22" i="43" s="1"/>
  <c r="I22" i="43" s="1"/>
  <c r="C12" i="43"/>
  <c r="C11" i="43"/>
  <c r="C10" i="43"/>
  <c r="C9" i="43"/>
  <c r="C5" i="43"/>
  <c r="C4" i="43"/>
  <c r="C3" i="43"/>
  <c r="C13" i="42"/>
  <c r="F26" i="42" s="1"/>
  <c r="I26" i="42" s="1"/>
  <c r="C12" i="42"/>
  <c r="C11" i="42"/>
  <c r="C10" i="42"/>
  <c r="C9" i="42"/>
  <c r="C5" i="42"/>
  <c r="C4" i="42"/>
  <c r="C3" i="42"/>
  <c r="F19" i="41"/>
  <c r="I19" i="41" s="1"/>
  <c r="C13" i="41"/>
  <c r="F27" i="41" s="1"/>
  <c r="I27" i="41" s="1"/>
  <c r="C12" i="41"/>
  <c r="C11" i="41"/>
  <c r="C10" i="41"/>
  <c r="C9" i="41"/>
  <c r="C5" i="41"/>
  <c r="C4" i="41"/>
  <c r="C3" i="41"/>
  <c r="C25" i="40"/>
  <c r="E17" i="40"/>
  <c r="D7" i="40" s="1"/>
  <c r="C13" i="40"/>
  <c r="F26" i="40" s="1"/>
  <c r="I26" i="40" s="1"/>
  <c r="C12" i="40"/>
  <c r="C11" i="40"/>
  <c r="C10" i="40"/>
  <c r="C9" i="40"/>
  <c r="C5" i="40"/>
  <c r="C4" i="40"/>
  <c r="C3" i="40"/>
  <c r="C13" i="39"/>
  <c r="C12" i="39"/>
  <c r="C11" i="39"/>
  <c r="C10" i="39"/>
  <c r="C9" i="39"/>
  <c r="C5" i="39"/>
  <c r="C4" i="39"/>
  <c r="C3" i="39"/>
  <c r="C13" i="38"/>
  <c r="F26" i="38" s="1"/>
  <c r="I26" i="38" s="1"/>
  <c r="C12" i="38"/>
  <c r="C11" i="38"/>
  <c r="C10" i="38"/>
  <c r="C9" i="38"/>
  <c r="C5" i="38"/>
  <c r="C4" i="38"/>
  <c r="C3" i="38"/>
  <c r="C13" i="37"/>
  <c r="D17" i="37" s="1"/>
  <c r="C6" i="37" s="1"/>
  <c r="C12" i="37"/>
  <c r="C11" i="37"/>
  <c r="C10" i="37"/>
  <c r="C9" i="37"/>
  <c r="C5" i="37"/>
  <c r="C4" i="37"/>
  <c r="C3" i="37"/>
  <c r="C26" i="36"/>
  <c r="C13" i="36"/>
  <c r="F26" i="36" s="1"/>
  <c r="I26" i="36" s="1"/>
  <c r="C12" i="36"/>
  <c r="C11" i="36"/>
  <c r="C10" i="36"/>
  <c r="C9" i="36"/>
  <c r="C5" i="36"/>
  <c r="C4" i="36"/>
  <c r="C3" i="36"/>
  <c r="C13" i="35"/>
  <c r="C12" i="35"/>
  <c r="C11" i="35"/>
  <c r="C10" i="35"/>
  <c r="C9" i="35"/>
  <c r="C5" i="35"/>
  <c r="C4" i="35"/>
  <c r="C3" i="35"/>
  <c r="F20" i="34"/>
  <c r="I20" i="34" s="1"/>
  <c r="C13" i="34"/>
  <c r="F26" i="34" s="1"/>
  <c r="I26" i="34" s="1"/>
  <c r="C12" i="34"/>
  <c r="C11" i="34"/>
  <c r="C10" i="34"/>
  <c r="C9" i="34"/>
  <c r="C5" i="34"/>
  <c r="C4" i="34"/>
  <c r="C3" i="34"/>
  <c r="C13" i="33"/>
  <c r="C12" i="33"/>
  <c r="C11" i="33"/>
  <c r="C10" i="33"/>
  <c r="C9" i="33"/>
  <c r="C5" i="33"/>
  <c r="C4" i="33"/>
  <c r="C3" i="33"/>
  <c r="C26" i="32"/>
  <c r="F25" i="32"/>
  <c r="I25" i="32" s="1"/>
  <c r="C25" i="32"/>
  <c r="C18" i="32"/>
  <c r="E17" i="32"/>
  <c r="D7" i="32" s="1"/>
  <c r="D17" i="32"/>
  <c r="C6" i="32" s="1"/>
  <c r="C13" i="32"/>
  <c r="F26" i="32" s="1"/>
  <c r="I26" i="32" s="1"/>
  <c r="C12" i="32"/>
  <c r="C11" i="32"/>
  <c r="C10" i="32"/>
  <c r="C9" i="32"/>
  <c r="C5" i="32"/>
  <c r="C4" i="32"/>
  <c r="C3" i="32"/>
  <c r="C13" i="31"/>
  <c r="C12" i="31"/>
  <c r="C11" i="31"/>
  <c r="C10" i="31"/>
  <c r="C9" i="31"/>
  <c r="C5" i="31"/>
  <c r="C4" i="31"/>
  <c r="C3" i="31"/>
  <c r="F25" i="30"/>
  <c r="I25" i="30" s="1"/>
  <c r="C25" i="30"/>
  <c r="C21" i="30"/>
  <c r="C19" i="30"/>
  <c r="E17" i="30"/>
  <c r="D7" i="30" s="1"/>
  <c r="D17" i="30"/>
  <c r="C6" i="30" s="1"/>
  <c r="C13" i="30"/>
  <c r="F26" i="30" s="1"/>
  <c r="H26" i="30" s="1"/>
  <c r="C12" i="30"/>
  <c r="C11" i="30"/>
  <c r="C10" i="30"/>
  <c r="C9" i="30"/>
  <c r="C5" i="30"/>
  <c r="C4" i="30"/>
  <c r="C3" i="30"/>
  <c r="D17" i="29"/>
  <c r="C6" i="29" s="1"/>
  <c r="C13" i="29"/>
  <c r="C12" i="29"/>
  <c r="C11" i="29"/>
  <c r="C10" i="29"/>
  <c r="C9" i="29"/>
  <c r="C5" i="29"/>
  <c r="C4" i="29"/>
  <c r="C3" i="29"/>
  <c r="C13" i="28"/>
  <c r="C19" i="28" s="1"/>
  <c r="C12" i="28"/>
  <c r="C11" i="28"/>
  <c r="C10" i="28"/>
  <c r="C9" i="28"/>
  <c r="C5" i="28"/>
  <c r="C4" i="28"/>
  <c r="C3" i="28"/>
  <c r="C13" i="27"/>
  <c r="C21" i="27" s="1"/>
  <c r="C12" i="27"/>
  <c r="C11" i="27"/>
  <c r="C10" i="27"/>
  <c r="C9" i="27"/>
  <c r="C5" i="27"/>
  <c r="C4" i="27"/>
  <c r="C3" i="27"/>
  <c r="C13" i="26"/>
  <c r="C23" i="26" s="1"/>
  <c r="C12" i="26"/>
  <c r="C11" i="26"/>
  <c r="C10" i="26"/>
  <c r="C9" i="26"/>
  <c r="C5" i="26"/>
  <c r="C4" i="26"/>
  <c r="C3" i="26"/>
  <c r="C13" i="25"/>
  <c r="C25" i="25" s="1"/>
  <c r="C12" i="25"/>
  <c r="C11" i="25"/>
  <c r="C10" i="25"/>
  <c r="C9" i="25"/>
  <c r="C5" i="25"/>
  <c r="C4" i="25"/>
  <c r="C3" i="25"/>
  <c r="C13" i="24"/>
  <c r="C26" i="24" s="1"/>
  <c r="C12" i="24"/>
  <c r="C11" i="24"/>
  <c r="C10" i="24"/>
  <c r="C9" i="24"/>
  <c r="C5" i="24"/>
  <c r="C4" i="24"/>
  <c r="C3" i="24"/>
  <c r="C13" i="23"/>
  <c r="C12" i="23"/>
  <c r="C11" i="23"/>
  <c r="C10" i="23"/>
  <c r="C9" i="23"/>
  <c r="C5" i="23"/>
  <c r="C4" i="23"/>
  <c r="C3" i="23"/>
  <c r="C13" i="22"/>
  <c r="C26" i="22" s="1"/>
  <c r="C12" i="22"/>
  <c r="C11" i="22"/>
  <c r="C10" i="22"/>
  <c r="C9" i="22"/>
  <c r="C5" i="22"/>
  <c r="C4" i="22"/>
  <c r="C3" i="22"/>
  <c r="C13" i="21"/>
  <c r="C12" i="21"/>
  <c r="C11" i="21"/>
  <c r="C10" i="21"/>
  <c r="C9" i="21"/>
  <c r="C5" i="21"/>
  <c r="C4" i="21"/>
  <c r="C3" i="21"/>
  <c r="C13" i="20"/>
  <c r="C19" i="20" s="1"/>
  <c r="C12" i="20"/>
  <c r="C11" i="20"/>
  <c r="C10" i="20"/>
  <c r="C9" i="20"/>
  <c r="C5" i="20"/>
  <c r="C4" i="20"/>
  <c r="C3" i="20"/>
  <c r="C13" i="19"/>
  <c r="C12" i="19"/>
  <c r="C11" i="19"/>
  <c r="C10" i="19"/>
  <c r="C9" i="19"/>
  <c r="C5" i="19"/>
  <c r="C4" i="19"/>
  <c r="C3" i="19"/>
  <c r="C13" i="18"/>
  <c r="C25" i="18" s="1"/>
  <c r="C12" i="18"/>
  <c r="C11" i="18"/>
  <c r="C10" i="18"/>
  <c r="C9" i="18"/>
  <c r="C5" i="18"/>
  <c r="C4" i="18"/>
  <c r="C3" i="18"/>
  <c r="C13" i="17"/>
  <c r="C12" i="17"/>
  <c r="C11" i="17"/>
  <c r="C10" i="17"/>
  <c r="C9" i="17"/>
  <c r="C5" i="17"/>
  <c r="C4" i="17"/>
  <c r="C3" i="17"/>
  <c r="C13" i="16"/>
  <c r="C19" i="16" s="1"/>
  <c r="C12" i="16"/>
  <c r="C11" i="16"/>
  <c r="C10" i="16"/>
  <c r="C9" i="16"/>
  <c r="C5" i="16"/>
  <c r="C4" i="16"/>
  <c r="C3" i="16"/>
  <c r="C13" i="15"/>
  <c r="C24" i="15" s="1"/>
  <c r="C12" i="15"/>
  <c r="C11" i="15"/>
  <c r="C10" i="15"/>
  <c r="C9" i="15"/>
  <c r="C5" i="15"/>
  <c r="C4" i="15"/>
  <c r="C3" i="15"/>
  <c r="C13" i="14"/>
  <c r="C25" i="14" s="1"/>
  <c r="C12" i="14"/>
  <c r="C11" i="14"/>
  <c r="C10" i="14"/>
  <c r="C9" i="14"/>
  <c r="C5" i="14"/>
  <c r="C4" i="14"/>
  <c r="C3" i="14"/>
  <c r="C13" i="13"/>
  <c r="C27" i="13" s="1"/>
  <c r="C12" i="13"/>
  <c r="C11" i="13"/>
  <c r="C10" i="13"/>
  <c r="C9" i="13"/>
  <c r="C5" i="13"/>
  <c r="C4" i="13"/>
  <c r="C3" i="13"/>
  <c r="C13" i="12"/>
  <c r="D14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F3" i="3"/>
  <c r="F4" i="3"/>
  <c r="F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M6" i="3"/>
  <c r="F19" i="3"/>
  <c r="F12" i="3"/>
  <c r="F18" i="3"/>
  <c r="F16" i="3"/>
  <c r="D14" i="53"/>
  <c r="D14" i="52"/>
  <c r="D14" i="51"/>
  <c r="D14" i="50"/>
  <c r="D14" i="48"/>
  <c r="D14" i="47"/>
  <c r="D14" i="46"/>
  <c r="D14" i="44"/>
  <c r="D14" i="43"/>
  <c r="D14" i="41"/>
  <c r="D14" i="40"/>
  <c r="D14" i="35"/>
  <c r="D14" i="34"/>
  <c r="D14" i="33"/>
  <c r="D14" i="32"/>
  <c r="D14" i="31"/>
  <c r="D14" i="30"/>
  <c r="D14" i="29"/>
  <c r="D14" i="24"/>
  <c r="D14" i="16"/>
  <c r="D14" i="14"/>
  <c r="D14" i="13"/>
  <c r="D14" i="11"/>
  <c r="D14" i="10"/>
  <c r="D14" i="9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21" i="3"/>
  <c r="M19" i="3"/>
  <c r="L15" i="3"/>
  <c r="M13" i="3"/>
  <c r="L13" i="3"/>
  <c r="M7" i="3"/>
  <c r="M3" i="3"/>
  <c r="F26" i="29"/>
  <c r="I26" i="29" s="1"/>
  <c r="I26" i="44" l="1"/>
  <c r="G20" i="44"/>
  <c r="G25" i="32"/>
  <c r="G25" i="30"/>
  <c r="C25" i="13"/>
  <c r="C7" i="13"/>
  <c r="C21" i="12"/>
  <c r="C7" i="12"/>
  <c r="C27" i="12"/>
  <c r="C27" i="10"/>
  <c r="C21" i="9"/>
  <c r="C7" i="9"/>
  <c r="C27" i="7"/>
  <c r="C7" i="7"/>
  <c r="C27" i="6"/>
  <c r="C7" i="6"/>
  <c r="C19" i="5"/>
  <c r="C7" i="5"/>
  <c r="C27" i="4"/>
  <c r="C7" i="4"/>
  <c r="N50" i="3"/>
  <c r="L41" i="3"/>
  <c r="M41" i="3"/>
  <c r="K49" i="3"/>
  <c r="M33" i="3"/>
  <c r="L42" i="3"/>
  <c r="M49" i="3"/>
  <c r="K17" i="3"/>
  <c r="M42" i="3"/>
  <c r="F27" i="5"/>
  <c r="C27" i="5"/>
  <c r="H26" i="32"/>
  <c r="H22" i="51"/>
  <c r="C21" i="52"/>
  <c r="C26" i="52"/>
  <c r="D17" i="52"/>
  <c r="C6" i="52" s="1"/>
  <c r="C21" i="51"/>
  <c r="F26" i="51"/>
  <c r="I26" i="51" s="1"/>
  <c r="F27" i="51"/>
  <c r="I27" i="51" s="1"/>
  <c r="H19" i="5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E17" i="46"/>
  <c r="G26" i="46" s="1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H26" i="50"/>
  <c r="I26" i="30"/>
  <c r="G26" i="30" s="1"/>
  <c r="H26" i="46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G26" i="38" s="1"/>
  <c r="F24" i="38"/>
  <c r="I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G26" i="36" s="1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4" i="48"/>
  <c r="D6" i="44"/>
  <c r="G26" i="44"/>
  <c r="C23" i="29"/>
  <c r="N7" i="3"/>
  <c r="C19" i="23"/>
  <c r="L9" i="3"/>
  <c r="M9" i="3"/>
  <c r="L10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I19" i="47"/>
  <c r="H27" i="51"/>
  <c r="H26" i="38"/>
  <c r="H25" i="52"/>
  <c r="H25" i="30"/>
  <c r="H25" i="32"/>
  <c r="H24" i="50"/>
  <c r="H22" i="43"/>
  <c r="H20" i="34"/>
  <c r="L35" i="3"/>
  <c r="N43" i="3"/>
  <c r="M51" i="3"/>
  <c r="N51" i="3"/>
  <c r="L8" i="3"/>
  <c r="L47" i="3"/>
  <c r="M35" i="3"/>
  <c r="K31" i="3"/>
  <c r="M47" i="3"/>
  <c r="L31" i="3"/>
  <c r="L11" i="3"/>
  <c r="N8" i="3"/>
  <c r="L12" i="3"/>
  <c r="M30" i="3"/>
  <c r="M46" i="3"/>
  <c r="M4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7" i="41"/>
  <c r="H26" i="42"/>
  <c r="H26" i="36"/>
  <c r="H26" i="49"/>
  <c r="I24" i="44"/>
  <c r="G24" i="44" s="1"/>
  <c r="H20" i="52"/>
  <c r="H26" i="48"/>
  <c r="H26" i="34"/>
  <c r="H25" i="40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G26" i="40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G26" i="48" l="1"/>
  <c r="D7" i="48"/>
  <c r="G24" i="38"/>
  <c r="G26" i="50"/>
  <c r="D6" i="50"/>
  <c r="G21" i="48"/>
  <c r="G24" i="50"/>
  <c r="D7" i="18"/>
  <c r="H21" i="48"/>
  <c r="H26" i="45"/>
  <c r="H21" i="40"/>
  <c r="G20" i="50"/>
  <c r="G26" i="42"/>
  <c r="G21" i="34"/>
  <c r="G21" i="46"/>
  <c r="G25" i="46"/>
  <c r="G21" i="36"/>
  <c r="G25" i="50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G19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H25" i="3" s="1"/>
  <c r="D28" i="29"/>
  <c r="H27" i="3" s="1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14" l="1"/>
  <c r="I12" i="3" s="1"/>
  <c r="H12" i="3"/>
  <c r="D29" i="16"/>
  <c r="I14" i="3" s="1"/>
  <c r="H14" i="3"/>
  <c r="D29" i="26"/>
  <c r="I24" i="3" s="1"/>
  <c r="H24" i="3"/>
  <c r="D29" i="19"/>
  <c r="I17" i="3" s="1"/>
  <c r="H17" i="3"/>
  <c r="L3" i="3"/>
  <c r="H26" i="3"/>
  <c r="D29" i="17"/>
  <c r="I15" i="3" s="1"/>
  <c r="H15" i="3"/>
  <c r="D29" i="20"/>
  <c r="I18" i="3" s="1"/>
  <c r="H18" i="3"/>
  <c r="D29" i="15"/>
  <c r="I13" i="3" s="1"/>
  <c r="H13" i="3"/>
  <c r="K47" i="3"/>
  <c r="H23" i="3"/>
  <c r="D29" i="18"/>
  <c r="I16" i="3" s="1"/>
  <c r="H16" i="3"/>
  <c r="K43" i="3"/>
  <c r="H19" i="3"/>
  <c r="K44" i="3"/>
  <c r="H20" i="3"/>
  <c r="K46" i="3"/>
  <c r="H22" i="3"/>
  <c r="D29" i="13"/>
  <c r="H11" i="3"/>
  <c r="K11" i="3" s="1"/>
  <c r="D29" i="23"/>
  <c r="I21" i="3" s="1"/>
  <c r="H21" i="3"/>
  <c r="D29" i="12"/>
  <c r="I10" i="3" s="1"/>
  <c r="H10" i="3"/>
  <c r="D29" i="11"/>
  <c r="I9" i="3" s="1"/>
  <c r="H9" i="3"/>
  <c r="D29" i="10"/>
  <c r="I8" i="3" s="1"/>
  <c r="H8" i="3"/>
  <c r="K8" i="3" s="1"/>
  <c r="D29" i="7"/>
  <c r="I5" i="3" s="1"/>
  <c r="H5" i="3"/>
  <c r="L5" i="3" s="1"/>
  <c r="D29" i="4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2" i="3"/>
  <c r="K3" i="3"/>
  <c r="M18" i="3"/>
  <c r="N17" i="3"/>
  <c r="M14" i="3"/>
  <c r="N14" i="3"/>
  <c r="M15" i="3"/>
  <c r="N15" i="3"/>
  <c r="L4" i="3" l="1"/>
  <c r="L2" i="3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4" i="3" l="1"/>
  <c r="C14" i="6" s="1"/>
  <c r="G7" i="3"/>
  <c r="C14" i="9" s="1"/>
  <c r="G5" i="3"/>
  <c r="C14" i="7" s="1"/>
  <c r="G11" i="3"/>
  <c r="C14" i="13" s="1"/>
  <c r="G10" i="3"/>
  <c r="C14" i="12" s="1"/>
  <c r="G9" i="3"/>
  <c r="C14" i="11" s="1"/>
  <c r="G8" i="3"/>
  <c r="C14" i="10" s="1"/>
  <c r="G6" i="3"/>
  <c r="C14" i="8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<sst xmlns="http://schemas.openxmlformats.org/spreadsheetml/2006/main" count="1334" uniqueCount="117">
  <si>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</si>
  <si>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</si>
  <si>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</si>
  <si>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</si>
  <si>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</si>
  <si>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</si>
  <si>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</si>
  <si>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</si>
  <si>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</si>
  <si>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</si>
  <si>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</si>
  <si>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</si>
  <si>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</si>
  <si>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</si>
  <si>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</si>
  <si>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</si>
  <si>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</si>
  <si>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</si>
  <si>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</si>
  <si>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</si>
  <si>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</si>
  <si>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</si>
  <si>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</si>
  <si>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</si>
  <si>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</si>
  <si>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</si>
  <si>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</si>
  <si>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</si>
  <si>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</si>
  <si>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</si>
  <si>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</si>
  <si>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</si>
  <si>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</si>
  <si>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</si>
  <si>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</si>
  <si>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</si>
  <si>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</si>
  <si>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</si>
  <si>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</si>
  <si>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</si>
  <si>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</si>
  <si>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</si>
  <si>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</si>
  <si>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</si>
  <si>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</si>
  <si>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</si>
  <si>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</si>
  <si>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</si>
  <si>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</si>
  <si>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</si>
  <si>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</si>
  <si>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</si>
  <si>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</si>
  <si>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</si>
  <si>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</si>
  <si>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</si>
  <si>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</si>
  <si>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</si>
  <si>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</si>
  <si>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</si>
  <si>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</si>
  <si>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</si>
  <si>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</si>
  <si>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</si>
  <si>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</si>
  <si>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</si>
  <si>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</si>
  <si>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</si>
  <si>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</si>
  <si>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</si>
  <si>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</si>
  <si>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</si>
  <si>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</si>
  <si>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</si>
  <si>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</si>
  <si>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</si>
  <si>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</si>
  <si>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</si>
  <si>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</si>
  <si>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</si>
  <si>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</si>
  <si>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</si>
  <si>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</si>
  <si>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</si>
  <si>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Simona Náhlík</t>
  </si>
  <si>
    <t>Azure Sky Od Půlnočni krásky</t>
  </si>
  <si>
    <t>Australský ovčák</t>
  </si>
  <si>
    <t>Petra Heger</t>
  </si>
  <si>
    <t>Be Crazy Brexie Danaishe</t>
  </si>
  <si>
    <t>Border kolie</t>
  </si>
  <si>
    <t>Zdeňka Nováková</t>
  </si>
  <si>
    <t>Allegra z Nefritu</t>
  </si>
  <si>
    <t>Leona Petrová</t>
  </si>
  <si>
    <t>Lessie Cofi Capito</t>
  </si>
  <si>
    <t>Jitka Číhalová</t>
  </si>
  <si>
    <t>Aram Darwin od Petrské Brány</t>
  </si>
  <si>
    <t>NSDTR</t>
  </si>
  <si>
    <t>Zlata Nácovská</t>
  </si>
  <si>
    <t>Bailey Broken Velvet</t>
  </si>
  <si>
    <t>Jack russell teriér</t>
  </si>
  <si>
    <t>Michaela Králová</t>
  </si>
  <si>
    <t>Madam Black sagitta</t>
  </si>
  <si>
    <t>Dobrman</t>
  </si>
  <si>
    <t>Romana Fajmanová</t>
  </si>
  <si>
    <t>Bellamy Amoris VerTimo</t>
  </si>
  <si>
    <t>Veronika Hámoňová</t>
  </si>
  <si>
    <t>Caamo Bohemian Crystals</t>
  </si>
  <si>
    <t>Chodský pes</t>
  </si>
  <si>
    <t>Ilona Sorner</t>
  </si>
  <si>
    <t>Cherry Blossom z Ďáblovy studánky</t>
  </si>
  <si>
    <t>Šeltie</t>
  </si>
  <si>
    <t>Marie Kohlová</t>
  </si>
  <si>
    <t>Pavla Husáková</t>
  </si>
  <si>
    <t>Šimona Drábková</t>
  </si>
  <si>
    <t>Jenštejnské DUO - Jenštejn</t>
  </si>
  <si>
    <t>2.12.2023</t>
  </si>
  <si>
    <t>Nenastoupil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</si>
</sst>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2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14" fillId="14" borderId="0" xfId="5" applyFont="1" applyFill="1" applyAlignment="1">
      <alignment horizontal="center"/>
    </xf>
    <xf numFmtId="0" fontId="0" fillId="14" borderId="0" xfId="0" applyFill="1"/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  <xf numFmtId="164" fontId="2" fillId="14" borderId="0" xfId="5" applyFill="1" applyAlignment="1">
      <alignment horizontal="center"/>
    </xf>
    <xf numFmtId="164" fontId="6" fillId="14" borderId="0" xfId="5" applyFont="1" applyFill="1" applyAlignment="1">
      <alignment horizontal="left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workbookViewId="0">
      <selection activeCell="F11" sqref="F11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84</v>
      </c>
      <c r="C2" s="67" t="s">
        <v>85</v>
      </c>
      <c r="D2" s="67" t="s">
        <v>86</v>
      </c>
      <c r="E2" s="7" t="s">
        <v>21</v>
      </c>
      <c r="F2" s="8"/>
      <c r="H2" s="9" t="s">
        <v>7</v>
      </c>
      <c r="I2" s="83" t="s">
        <v>113</v>
      </c>
      <c r="J2" s="83"/>
      <c r="K2" s="83"/>
    </row>
    <row r="3" spans="1:11" ht="15.6" x14ac:dyDescent="0.3">
      <c r="A3" s="5">
        <v>2</v>
      </c>
      <c r="B3" s="67" t="s">
        <v>87</v>
      </c>
      <c r="C3" s="67" t="s">
        <v>88</v>
      </c>
      <c r="D3" s="67" t="s">
        <v>89</v>
      </c>
      <c r="E3" s="7" t="s">
        <v>21</v>
      </c>
      <c r="F3" s="8"/>
      <c r="H3" s="10" t="s">
        <v>8</v>
      </c>
      <c r="I3" s="84" t="s">
        <v>114</v>
      </c>
      <c r="J3" s="84"/>
      <c r="K3" s="84"/>
    </row>
    <row r="4" spans="1:11" ht="16.2" thickBot="1" x14ac:dyDescent="0.35">
      <c r="A4" s="5">
        <v>3</v>
      </c>
      <c r="B4" s="67" t="s">
        <v>90</v>
      </c>
      <c r="C4" s="67" t="s">
        <v>91</v>
      </c>
      <c r="D4" s="67" t="s">
        <v>89</v>
      </c>
      <c r="E4" s="7" t="s">
        <v>21</v>
      </c>
      <c r="F4" s="8"/>
      <c r="H4" s="11" t="s">
        <v>10</v>
      </c>
      <c r="I4" s="85" t="s">
        <v>115</v>
      </c>
      <c r="J4" s="85"/>
      <c r="K4" s="85"/>
    </row>
    <row r="5" spans="1:11" ht="16.2" thickBot="1" x14ac:dyDescent="0.35">
      <c r="A5" s="5">
        <v>4</v>
      </c>
      <c r="B5" s="67" t="s">
        <v>92</v>
      </c>
      <c r="C5" s="67" t="s">
        <v>93</v>
      </c>
      <c r="D5" s="67" t="s">
        <v>86</v>
      </c>
      <c r="E5" s="7" t="s">
        <v>21</v>
      </c>
      <c r="F5" s="8"/>
    </row>
    <row r="6" spans="1:11" ht="18" x14ac:dyDescent="0.35">
      <c r="A6" s="5">
        <v>5</v>
      </c>
      <c r="B6" s="67" t="s">
        <v>94</v>
      </c>
      <c r="C6" s="67" t="s">
        <v>95</v>
      </c>
      <c r="D6" s="67" t="s">
        <v>96</v>
      </c>
      <c r="E6" s="7" t="s">
        <v>17</v>
      </c>
      <c r="F6" s="8"/>
      <c r="H6" s="86" t="s">
        <v>11</v>
      </c>
      <c r="I6" s="86"/>
      <c r="J6" s="86"/>
      <c r="K6" s="86"/>
    </row>
    <row r="7" spans="1:11" ht="15.6" x14ac:dyDescent="0.3">
      <c r="A7" s="5">
        <v>6</v>
      </c>
      <c r="B7" s="67" t="s">
        <v>97</v>
      </c>
      <c r="C7" s="67" t="s">
        <v>98</v>
      </c>
      <c r="D7" s="67" t="s">
        <v>99</v>
      </c>
      <c r="E7" s="7" t="s">
        <v>17</v>
      </c>
      <c r="F7" s="8"/>
      <c r="H7" s="12" t="s">
        <v>12</v>
      </c>
      <c r="I7" s="13" t="s">
        <v>111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100</v>
      </c>
      <c r="C8" s="67" t="s">
        <v>101</v>
      </c>
      <c r="D8" s="67" t="s">
        <v>102</v>
      </c>
      <c r="E8" s="7" t="s">
        <v>17</v>
      </c>
      <c r="F8" s="8"/>
      <c r="H8" s="15" t="s">
        <v>15</v>
      </c>
      <c r="I8" s="16" t="s">
        <v>112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103</v>
      </c>
      <c r="C9" s="67" t="s">
        <v>104</v>
      </c>
      <c r="D9" s="67" t="s">
        <v>89</v>
      </c>
      <c r="E9" s="7" t="s">
        <v>17</v>
      </c>
      <c r="F9" s="8"/>
    </row>
    <row r="10" spans="1:11" ht="18" x14ac:dyDescent="0.35">
      <c r="A10" s="5">
        <v>9</v>
      </c>
      <c r="B10" s="67" t="s">
        <v>105</v>
      </c>
      <c r="C10" s="67" t="s">
        <v>106</v>
      </c>
      <c r="D10" s="67" t="s">
        <v>107</v>
      </c>
      <c r="E10" s="7" t="s">
        <v>17</v>
      </c>
      <c r="F10" s="8"/>
      <c r="H10" s="87" t="s">
        <v>18</v>
      </c>
      <c r="I10" s="87"/>
      <c r="J10" s="87"/>
      <c r="K10" s="87"/>
    </row>
    <row r="11" spans="1:11" ht="15.6" x14ac:dyDescent="0.3">
      <c r="A11" s="5">
        <v>10</v>
      </c>
      <c r="B11" s="67" t="s">
        <v>108</v>
      </c>
      <c r="C11" s="67" t="s">
        <v>109</v>
      </c>
      <c r="D11" s="67" t="s">
        <v>110</v>
      </c>
      <c r="E11" s="7" t="s">
        <v>17</v>
      </c>
      <c r="F11" s="8"/>
      <c r="H11" s="18" t="s">
        <v>12</v>
      </c>
      <c r="I11" s="13" t="s">
        <v>111</v>
      </c>
      <c r="J11" s="19" t="s">
        <v>13</v>
      </c>
      <c r="K11" s="68" t="s">
        <v>14</v>
      </c>
    </row>
    <row r="12" spans="1:11" ht="16.2" thickBot="1" x14ac:dyDescent="0.35">
      <c r="A12" s="5"/>
      <c r="B12" s="67"/>
      <c r="C12" s="67"/>
      <c r="D12" s="67"/>
      <c r="E12" s="7"/>
      <c r="F12" s="8"/>
      <c r="H12" s="20" t="s">
        <v>15</v>
      </c>
      <c r="I12" s="16" t="s">
        <v>112</v>
      </c>
      <c r="J12" s="21" t="s">
        <v>16</v>
      </c>
      <c r="K12" s="69" t="s">
        <v>14</v>
      </c>
    </row>
    <row r="13" spans="1:11" ht="16.2" thickBot="1" x14ac:dyDescent="0.35">
      <c r="A13" s="5"/>
      <c r="B13" s="67"/>
      <c r="C13" s="67"/>
      <c r="D13" s="67"/>
      <c r="E13" s="7"/>
      <c r="F13" s="8"/>
    </row>
    <row r="14" spans="1:11" ht="18" x14ac:dyDescent="0.35">
      <c r="A14" s="5"/>
      <c r="B14" s="67"/>
      <c r="C14" s="67"/>
      <c r="D14" s="67"/>
      <c r="E14" s="7"/>
      <c r="F14" s="8"/>
      <c r="H14" s="88" t="s">
        <v>19</v>
      </c>
      <c r="I14" s="88"/>
      <c r="J14" s="88"/>
      <c r="K14" s="88"/>
    </row>
    <row r="15" spans="1:11" ht="15.6" x14ac:dyDescent="0.3">
      <c r="A15" s="5"/>
      <c r="B15" s="67"/>
      <c r="C15" s="67"/>
      <c r="D15" s="67"/>
      <c r="E15" s="7"/>
      <c r="F15" s="8"/>
      <c r="H15" s="22" t="s">
        <v>12</v>
      </c>
      <c r="I15" s="13"/>
      <c r="J15" s="23" t="s">
        <v>13</v>
      </c>
      <c r="K15" s="68" t="s">
        <v>14</v>
      </c>
    </row>
    <row r="16" spans="1:11" ht="16.2" thickBot="1" x14ac:dyDescent="0.35">
      <c r="A16" s="5"/>
      <c r="B16" s="67"/>
      <c r="C16" s="67"/>
      <c r="D16" s="67"/>
      <c r="E16" s="7"/>
      <c r="F16" s="8"/>
      <c r="H16" s="24" t="s">
        <v>15</v>
      </c>
      <c r="I16" s="16"/>
      <c r="J16" s="25" t="s">
        <v>16</v>
      </c>
      <c r="K16" s="69" t="s">
        <v>14</v>
      </c>
    </row>
    <row r="17" spans="1:11" ht="16.2" thickBot="1" x14ac:dyDescent="0.35">
      <c r="A17" s="5"/>
      <c r="B17" s="67"/>
      <c r="C17" s="67"/>
      <c r="D17" s="67"/>
      <c r="E17" s="7"/>
      <c r="F17" s="8"/>
    </row>
    <row r="18" spans="1:11" ht="18" x14ac:dyDescent="0.35">
      <c r="A18" s="5"/>
      <c r="B18" s="67"/>
      <c r="C18" s="67"/>
      <c r="D18" s="67"/>
      <c r="E18" s="7"/>
      <c r="F18" s="8"/>
      <c r="H18" s="82" t="s">
        <v>20</v>
      </c>
      <c r="I18" s="82"/>
      <c r="J18" s="82"/>
      <c r="K18" s="82"/>
    </row>
    <row r="19" spans="1:11" ht="15.6" x14ac:dyDescent="0.3">
      <c r="A19" s="5"/>
      <c r="B19" s="67"/>
      <c r="C19" s="67"/>
      <c r="D19" s="67"/>
      <c r="E19" s="7"/>
      <c r="F19" s="8"/>
      <c r="H19" s="26" t="s">
        <v>12</v>
      </c>
      <c r="I19" s="13"/>
      <c r="J19" s="27" t="s">
        <v>13</v>
      </c>
      <c r="K19" s="68" t="s">
        <v>14</v>
      </c>
    </row>
    <row r="20" spans="1:11" ht="16.2" thickBot="1" x14ac:dyDescent="0.35">
      <c r="A20" s="5"/>
      <c r="B20" s="67"/>
      <c r="C20" s="67"/>
      <c r="D20" s="67"/>
      <c r="E20" s="7"/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9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Startovka!B8</f>
        <v>Michaela Králová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Startovka!C8</f>
        <v>Madam Black sagitta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Startovka!D8</f>
        <v>Dobrman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Startovka!A8</f>
        <v>7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Startovka!E8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Výsledky!G8</f>
        <v>2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okolo kuželu a zpět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301</v>
      </c>
      <c r="E28" s="101"/>
      <c r="F28" s="101"/>
      <c r="G28" s="101"/>
      <c r="H28" s="64">
        <f>SUM(G18:G27)</f>
        <v>301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9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Startovka!B9</f>
        <v>Romana Fajmanová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Startovka!C9</f>
        <v>Bellamy Amoris VerTimo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Startovka!D9</f>
        <v>Border kolie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Startovka!A9</f>
        <v>8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Startovka!E9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Výsledky!G9</f>
        <v>3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7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21</v>
      </c>
      <c r="H18" s="64">
        <f t="shared" ref="H18:H27" si="0">SUM(D18*F18)</f>
        <v>21</v>
      </c>
      <c r="I18" s="64">
        <f t="shared" ref="I18:I27" si="1">SUM(((D18+E18)*F18)/2)</f>
        <v>10.5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okolo kuželu a zpět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231</v>
      </c>
      <c r="E28" s="101"/>
      <c r="F28" s="101"/>
      <c r="G28" s="101"/>
      <c r="H28" s="64">
        <f>SUM(G18:G27)</f>
        <v>231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Velmi 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10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Startovka!B10</f>
        <v>Veronika Hámoňová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Startovka!C10</f>
        <v>Caamo Bohemian Crystals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Startovka!D10</f>
        <v>Chodský pes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Startovka!A10</f>
        <v>9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Startovka!E10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Výsledky!G10</f>
        <v>1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9.5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28.5</v>
      </c>
      <c r="H25" s="64">
        <f t="shared" si="0"/>
        <v>28.5</v>
      </c>
      <c r="I25" s="64">
        <f t="shared" si="1"/>
        <v>14.25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okolo kuželu a zpět</v>
      </c>
      <c r="D26" s="66">
        <v>8.5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25.5</v>
      </c>
      <c r="H26" s="64">
        <f t="shared" si="0"/>
        <v>25.5</v>
      </c>
      <c r="I26" s="64">
        <f t="shared" si="1"/>
        <v>12.75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308.5</v>
      </c>
      <c r="E28" s="101"/>
      <c r="F28" s="101"/>
      <c r="G28" s="101"/>
      <c r="H28" s="64">
        <f>SUM(G18:G27)</f>
        <v>308.5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9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Startovka!B11</f>
        <v>Ilona Sorner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Startovka!C11</f>
        <v>Cherry Blossom z Ďáblovy studánky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Startovka!D11</f>
        <v>Šeltie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Startovka!A11</f>
        <v>10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Startovka!E11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Výsledky!G11</f>
        <v>6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okolo kuželu a zpět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0</v>
      </c>
      <c r="E28" s="101"/>
      <c r="F28" s="101"/>
      <c r="G28" s="101"/>
      <c r="H28" s="64">
        <f>SUM(G18:G27)</f>
        <v>0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Startovka!B12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Startovka!C12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Startovka!D12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Startovka!A12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Startovka!E12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Výsledky!G12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J11" sqref="J11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796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89" t="s">
        <v>11</v>
      </c>
      <c r="B1" s="89"/>
      <c r="C1" s="89"/>
      <c r="E1" s="89" t="s">
        <v>18</v>
      </c>
      <c r="F1" s="89"/>
      <c r="G1" s="89"/>
      <c r="I1" s="89" t="s">
        <v>19</v>
      </c>
      <c r="J1" s="89"/>
      <c r="K1" s="89"/>
      <c r="M1" s="89" t="s">
        <v>20</v>
      </c>
      <c r="N1" s="89"/>
      <c r="O1" s="89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/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32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32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/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74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77</v>
      </c>
      <c r="G5" s="34">
        <f t="shared" si="0"/>
        <v>3</v>
      </c>
      <c r="I5" s="37">
        <v>3</v>
      </c>
      <c r="J5" s="38"/>
      <c r="K5" s="37">
        <f t="shared" si="1"/>
        <v>3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34</v>
      </c>
      <c r="C6" s="34">
        <f t="shared" si="3"/>
        <v>4</v>
      </c>
      <c r="D6" s="36"/>
      <c r="E6" s="37">
        <v>4</v>
      </c>
      <c r="F6" s="38" t="s">
        <v>34</v>
      </c>
      <c r="G6" s="34">
        <f t="shared" si="0"/>
        <v>4</v>
      </c>
      <c r="I6" s="37">
        <v>4</v>
      </c>
      <c r="J6" s="38"/>
      <c r="K6" s="37">
        <f t="shared" si="1"/>
        <v>3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39</v>
      </c>
      <c r="C7" s="34">
        <f t="shared" si="3"/>
        <v>3</v>
      </c>
      <c r="D7" s="36"/>
      <c r="E7" s="37">
        <v>5</v>
      </c>
      <c r="F7" s="38" t="s">
        <v>40</v>
      </c>
      <c r="G7" s="34">
        <f t="shared" si="0"/>
        <v>4</v>
      </c>
      <c r="I7" s="37">
        <v>5</v>
      </c>
      <c r="J7" s="38"/>
      <c r="K7" s="37">
        <f t="shared" si="1"/>
        <v>3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75</v>
      </c>
      <c r="C8" s="34">
        <f t="shared" si="3"/>
        <v>4</v>
      </c>
      <c r="D8" s="36"/>
      <c r="E8" s="37">
        <v>6</v>
      </c>
      <c r="F8" s="38" t="s">
        <v>33</v>
      </c>
      <c r="G8" s="34">
        <f t="shared" si="0"/>
        <v>4</v>
      </c>
      <c r="I8" s="37">
        <v>6</v>
      </c>
      <c r="J8" s="38"/>
      <c r="K8" s="37">
        <f t="shared" si="1"/>
        <v>3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33</v>
      </c>
      <c r="C9" s="34">
        <f t="shared" si="3"/>
        <v>4</v>
      </c>
      <c r="D9" s="36"/>
      <c r="E9" s="37">
        <v>7</v>
      </c>
      <c r="F9" s="38" t="s">
        <v>81</v>
      </c>
      <c r="G9" s="34">
        <f t="shared" si="0"/>
        <v>4</v>
      </c>
      <c r="I9" s="37">
        <v>7</v>
      </c>
      <c r="J9" s="38"/>
      <c r="K9" s="37">
        <f t="shared" si="1"/>
        <v>3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76</v>
      </c>
      <c r="C10" s="34">
        <f t="shared" si="3"/>
        <v>3</v>
      </c>
      <c r="D10" s="36"/>
      <c r="E10" s="76">
        <v>8</v>
      </c>
      <c r="F10" s="77" t="s">
        <v>70</v>
      </c>
      <c r="G10" s="34">
        <f t="shared" si="0"/>
        <v>4</v>
      </c>
      <c r="I10" s="37">
        <v>8</v>
      </c>
      <c r="J10" s="38"/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36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/>
      <c r="K11" s="37">
        <f t="shared" si="1"/>
        <v>3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/>
      <c r="K12" s="37">
        <f t="shared" si="1"/>
        <v>3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Startovka!B19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Startovka!C19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Startovka!D19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Startovka!A19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Startovka!E19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Výsledky!G19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Startovka!B22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Startovka!C22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Startovka!D22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Startovka!A22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Startovka!E22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Výsledky!G22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I11" sqref="I11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Simona Náhlík</v>
      </c>
      <c r="C2" s="70" t="str">
        <f>Startovka!C2</f>
        <v>Azure Sky Od Půlnočni krásky</v>
      </c>
      <c r="D2" s="70" t="str">
        <f>Startovka!D2</f>
        <v>Australský ovčák</v>
      </c>
      <c r="E2" s="70" t="str">
        <f>Startovka!E2</f>
        <v>OB1</v>
      </c>
      <c r="F2" s="70" t="str">
        <f>Startovka!I3</f>
        <v>Jenštejnské DUO - Jenštejn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4</v>
      </c>
      <c r="H2" s="72">
        <f>'1'!D28</f>
        <v>0</v>
      </c>
      <c r="I2" s="73" t="s">
        <v>116</v>
      </c>
      <c r="J2" s="41"/>
      <c r="K2" s="43" t="str">
        <f t="shared" ref="K2:K33" si="1">IF(E2="OB-Z",(H2)," ")</f>
        <v xml:space="preserve"> </v>
      </c>
      <c r="L2" s="43">
        <f t="shared" ref="L2:L33" si="2">IF(E2="OB1",(H2)," ")</f>
        <v>0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Petra Heger</v>
      </c>
      <c r="C3" s="70" t="str">
        <f>Startovka!C3</f>
        <v>Be Crazy Brexie Danaishe</v>
      </c>
      <c r="D3" s="70" t="str">
        <f>Startovka!D3</f>
        <v>Border kolie</v>
      </c>
      <c r="E3" s="70" t="str">
        <f>Startovka!E3</f>
        <v>OB1</v>
      </c>
      <c r="F3" s="70" t="str">
        <f>Startovka!I3</f>
        <v>Jenštejnské DUO - Jenštejn</v>
      </c>
      <c r="G3" s="70">
        <f t="shared" si="0"/>
        <v>1</v>
      </c>
      <c r="H3" s="74">
        <f>'2'!D28</f>
        <v>259</v>
      </c>
      <c r="I3" s="75" t="str">
        <f>'2'!D29</f>
        <v>Výborně</v>
      </c>
      <c r="J3" s="41"/>
      <c r="K3" s="43" t="str">
        <f t="shared" si="1"/>
        <v xml:space="preserve"> </v>
      </c>
      <c r="L3" s="43">
        <f t="shared" si="2"/>
        <v>259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Zdeňka Nováková</v>
      </c>
      <c r="C4" s="70" t="str">
        <f>Startovka!C4</f>
        <v>Allegra z Nefritu</v>
      </c>
      <c r="D4" s="70" t="str">
        <f>Startovka!D4</f>
        <v>Border kolie</v>
      </c>
      <c r="E4" s="70" t="str">
        <f>Startovka!E4</f>
        <v>OB1</v>
      </c>
      <c r="F4" s="70" t="str">
        <f>Startovka!I3</f>
        <v>Jenštejnské DUO - Jenštejn</v>
      </c>
      <c r="G4" s="71">
        <f t="shared" si="0"/>
        <v>2</v>
      </c>
      <c r="H4" s="72">
        <f>'3'!D28</f>
        <v>256</v>
      </c>
      <c r="I4" s="75" t="str">
        <f>'3'!D29</f>
        <v>Výborně</v>
      </c>
      <c r="J4" s="41"/>
      <c r="K4" s="43" t="str">
        <f t="shared" si="1"/>
        <v xml:space="preserve"> </v>
      </c>
      <c r="L4" s="43">
        <f t="shared" si="2"/>
        <v>256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>Leona Petrová</v>
      </c>
      <c r="C5" s="70" t="str">
        <f>Startovka!C5</f>
        <v>Lessie Cofi Capito</v>
      </c>
      <c r="D5" s="70" t="str">
        <f>Startovka!D5</f>
        <v>Australský ovčák</v>
      </c>
      <c r="E5" s="70" t="str">
        <f>Startovka!E5</f>
        <v>OB1</v>
      </c>
      <c r="F5" s="70" t="str">
        <f>Startovka!I3</f>
        <v>Jenštejnské DUO - Jenštejn</v>
      </c>
      <c r="G5" s="70">
        <f t="shared" si="0"/>
        <v>3</v>
      </c>
      <c r="H5" s="74">
        <f>'4'!D28</f>
        <v>219</v>
      </c>
      <c r="I5" s="75" t="str">
        <f>'4'!D29</f>
        <v>Dobře</v>
      </c>
      <c r="J5" s="41"/>
      <c r="K5" s="43" t="str">
        <f t="shared" si="1"/>
        <v xml:space="preserve"> </v>
      </c>
      <c r="L5" s="43">
        <f t="shared" si="2"/>
        <v>219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Jitka Číhalová</v>
      </c>
      <c r="C6" s="70" t="str">
        <f>Startovka!C6</f>
        <v>Aram Darwin od Petrské Brány</v>
      </c>
      <c r="D6" s="70" t="str">
        <f>Startovka!D6</f>
        <v>NSDTR</v>
      </c>
      <c r="E6" s="70" t="str">
        <f>Startovka!E6</f>
        <v>OB-Z</v>
      </c>
      <c r="F6" s="70" t="str">
        <f>Startovka!I3</f>
        <v>Jenštejnské DUO - Jenštejn</v>
      </c>
      <c r="G6" s="71">
        <f t="shared" si="0"/>
        <v>4</v>
      </c>
      <c r="H6" s="72">
        <f>'5'!D28</f>
        <v>202</v>
      </c>
      <c r="I6" s="75" t="str">
        <f>'5'!D29</f>
        <v>Dobře</v>
      </c>
      <c r="J6" s="41"/>
      <c r="K6" s="43">
        <f t="shared" si="1"/>
        <v>202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Zlata Nácovská</v>
      </c>
      <c r="C7" s="70" t="str">
        <f>Startovka!C7</f>
        <v>Bailey Broken Velvet</v>
      </c>
      <c r="D7" s="70" t="str">
        <f>Startovka!D7</f>
        <v>Jack russell teriér</v>
      </c>
      <c r="E7" s="70" t="str">
        <f>Startovka!E7</f>
        <v>OB-Z</v>
      </c>
      <c r="F7" s="70" t="str">
        <f>Startovka!I3</f>
        <v>Jenštejnské DUO - Jenštejn</v>
      </c>
      <c r="G7" s="70">
        <f t="shared" si="0"/>
        <v>5</v>
      </c>
      <c r="H7" s="72">
        <f>'6'!D28</f>
        <v>183</v>
      </c>
      <c r="I7" s="75" t="str">
        <f>'6'!D29</f>
        <v>Nehodnocen</v>
      </c>
      <c r="J7" s="41"/>
      <c r="K7" s="43">
        <f t="shared" si="1"/>
        <v>183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Michaela Králová</v>
      </c>
      <c r="C8" s="70" t="str">
        <f>Startovka!C8</f>
        <v>Madam Black sagitta</v>
      </c>
      <c r="D8" s="70" t="str">
        <f>Startovka!D8</f>
        <v>Dobrman</v>
      </c>
      <c r="E8" s="70" t="str">
        <f>Startovka!E8</f>
        <v>OB-Z</v>
      </c>
      <c r="F8" s="70" t="str">
        <f>Startovka!I3</f>
        <v>Jenštejnské DUO - Jenštejn</v>
      </c>
      <c r="G8" s="71">
        <f t="shared" si="0"/>
        <v>2</v>
      </c>
      <c r="H8" s="74">
        <f>'7'!D28</f>
        <v>301</v>
      </c>
      <c r="I8" s="75" t="str">
        <f>'7'!D29</f>
        <v>Výborně</v>
      </c>
      <c r="J8" s="41"/>
      <c r="K8" s="43">
        <f t="shared" si="1"/>
        <v>301</v>
      </c>
      <c r="L8" s="43" t="str">
        <f t="shared" si="2"/>
        <v xml:space="preserve"> 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Romana Fajmanová</v>
      </c>
      <c r="C9" s="70" t="str">
        <f>Startovka!C9</f>
        <v>Bellamy Amoris VerTimo</v>
      </c>
      <c r="D9" s="70" t="str">
        <f>Startovka!D9</f>
        <v>Border kolie</v>
      </c>
      <c r="E9" s="70" t="str">
        <f>Startovka!E9</f>
        <v>OB-Z</v>
      </c>
      <c r="F9" s="70" t="str">
        <f>Startovka!I3</f>
        <v>Jenštejnské DUO - Jenštejn</v>
      </c>
      <c r="G9" s="70">
        <f t="shared" si="0"/>
        <v>3</v>
      </c>
      <c r="H9" s="72">
        <f>'8'!D28</f>
        <v>231</v>
      </c>
      <c r="I9" s="75" t="str">
        <f>'8'!D29</f>
        <v>Velmi dobře</v>
      </c>
      <c r="J9" s="41"/>
      <c r="K9" s="43">
        <f t="shared" si="1"/>
        <v>231</v>
      </c>
      <c r="L9" s="43" t="str">
        <f t="shared" si="2"/>
        <v xml:space="preserve"> 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Veronika Hámoňová</v>
      </c>
      <c r="C10" s="70" t="str">
        <f>Startovka!C10</f>
        <v>Caamo Bohemian Crystals</v>
      </c>
      <c r="D10" s="70" t="str">
        <f>Startovka!D10</f>
        <v>Chodský pes</v>
      </c>
      <c r="E10" s="70" t="str">
        <f>Startovka!E10</f>
        <v>OB-Z</v>
      </c>
      <c r="F10" s="70" t="str">
        <f>Startovka!I3</f>
        <v>Jenštejnské DUO - Jenštejn</v>
      </c>
      <c r="G10" s="71">
        <f t="shared" si="0"/>
        <v>1</v>
      </c>
      <c r="H10" s="74">
        <f>'9'!D28</f>
        <v>308.5</v>
      </c>
      <c r="I10" s="75" t="str">
        <f>'9'!D29</f>
        <v>Výborně</v>
      </c>
      <c r="J10" s="41"/>
      <c r="K10" s="43">
        <f t="shared" si="1"/>
        <v>308.5</v>
      </c>
      <c r="L10" s="43" t="str">
        <f t="shared" si="2"/>
        <v xml:space="preserve"> 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Ilona Sorner</v>
      </c>
      <c r="C11" s="70" t="str">
        <f>Startovka!C11</f>
        <v>Cherry Blossom z Ďáblovy studánky</v>
      </c>
      <c r="D11" s="70" t="str">
        <f>Startovka!D11</f>
        <v>Šeltie</v>
      </c>
      <c r="E11" s="70" t="str">
        <f>Startovka!E11</f>
        <v>OB-Z</v>
      </c>
      <c r="F11" s="70" t="str">
        <f>Startovka!I3</f>
        <v>Jenštejnské DUO - Jenštejn</v>
      </c>
      <c r="G11" s="70">
        <f t="shared" si="0"/>
        <v>6</v>
      </c>
      <c r="H11" s="72">
        <f>'10'!D28</f>
        <v>0</v>
      </c>
      <c r="I11" s="75" t="s">
        <v>116</v>
      </c>
      <c r="J11" s="41"/>
      <c r="K11" s="43">
        <f t="shared" si="1"/>
        <v>0</v>
      </c>
      <c r="L11" s="43" t="str">
        <f t="shared" si="2"/>
        <v xml:space="preserve"> 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0</v>
      </c>
      <c r="B12" s="70">
        <f>Startovka!B12</f>
        <v>0</v>
      </c>
      <c r="C12" s="70">
        <f>Startovka!C12</f>
        <v>0</v>
      </c>
      <c r="D12" s="70">
        <f>Startovka!D12</f>
        <v>0</v>
      </c>
      <c r="E12" s="70">
        <f>Startovka!E12</f>
        <v>0</v>
      </c>
      <c r="F12" s="70" t="str">
        <f>Startovka!I3</f>
        <v>Jenštejnské DUO - Jenštejn</v>
      </c>
      <c r="G12" s="71" t="str">
        <f t="shared" si="0"/>
        <v>neurčeno</v>
      </c>
      <c r="H12" s="72" t="e">
        <f>'11'!D28</f>
        <v>#VALUE!</v>
      </c>
      <c r="I12" s="75" t="e">
        <f>'11'!D29</f>
        <v>#VALUE!</v>
      </c>
      <c r="J12" s="41"/>
      <c r="K12" s="43" t="str">
        <f t="shared" si="1"/>
        <v xml:space="preserve"> </v>
      </c>
      <c r="L12" s="43" t="str">
        <f t="shared" si="2"/>
        <v xml:space="preserve"> 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0</v>
      </c>
      <c r="B13" s="70">
        <f>Startovka!B13</f>
        <v>0</v>
      </c>
      <c r="C13" s="70">
        <f>Startovka!C13</f>
        <v>0</v>
      </c>
      <c r="D13" s="70">
        <f>Startovka!D13</f>
        <v>0</v>
      </c>
      <c r="E13" s="70">
        <f>Startovka!E13</f>
        <v>0</v>
      </c>
      <c r="F13" s="70" t="str">
        <f>Startovka!I3</f>
        <v>Jenštejnské DUO - Jenštejn</v>
      </c>
      <c r="G13" s="70" t="str">
        <f t="shared" si="0"/>
        <v>neurčeno</v>
      </c>
      <c r="H13" s="74" t="e">
        <f>'12'!D28</f>
        <v>#VALUE!</v>
      </c>
      <c r="I13" s="75" t="e">
        <f>'12'!D29</f>
        <v>#VALUE!</v>
      </c>
      <c r="J13" s="41"/>
      <c r="K13" s="43" t="str">
        <f t="shared" si="1"/>
        <v xml:space="preserve"> </v>
      </c>
      <c r="L13" s="43" t="str">
        <f t="shared" si="2"/>
        <v xml:space="preserve"> 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0</v>
      </c>
      <c r="B14" s="70">
        <f>Startovka!B14</f>
        <v>0</v>
      </c>
      <c r="C14" s="70">
        <f>Startovka!C14</f>
        <v>0</v>
      </c>
      <c r="D14" s="70">
        <f>Startovka!D14</f>
        <v>0</v>
      </c>
      <c r="E14" s="70">
        <f>Startovka!E14</f>
        <v>0</v>
      </c>
      <c r="F14" s="70" t="str">
        <f>Startovka!I3</f>
        <v>Jenštejnské DUO - Jenštejn</v>
      </c>
      <c r="G14" s="71" t="str">
        <f t="shared" si="0"/>
        <v>neurčeno</v>
      </c>
      <c r="H14" s="72" t="e">
        <f>'13'!D28</f>
        <v>#VALUE!</v>
      </c>
      <c r="I14" s="75" t="e">
        <f>'13'!D29</f>
        <v>#VALUE!</v>
      </c>
      <c r="J14" s="41"/>
      <c r="K14" s="43" t="str">
        <f t="shared" si="1"/>
        <v xml:space="preserve"> </v>
      </c>
      <c r="L14" s="43" t="str">
        <f t="shared" si="2"/>
        <v xml:space="preserve"> 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0</v>
      </c>
      <c r="B15" s="70">
        <f>Startovka!B15</f>
        <v>0</v>
      </c>
      <c r="C15" s="70">
        <f>Startovka!C15</f>
        <v>0</v>
      </c>
      <c r="D15" s="70">
        <f>Startovka!D15</f>
        <v>0</v>
      </c>
      <c r="E15" s="70">
        <f>Startovka!E15</f>
        <v>0</v>
      </c>
      <c r="F15" s="70" t="str">
        <f>Startovka!I3</f>
        <v>Jenštejnské DUO - Jenštejn</v>
      </c>
      <c r="G15" s="70" t="str">
        <f t="shared" si="0"/>
        <v>neurčeno</v>
      </c>
      <c r="H15" s="74" t="e">
        <f>'14'!D28</f>
        <v>#VALUE!</v>
      </c>
      <c r="I15" s="75" t="e">
        <f>'14'!D29</f>
        <v>#VALUE!</v>
      </c>
      <c r="J15" s="41"/>
      <c r="K15" s="43" t="str">
        <f t="shared" si="1"/>
        <v xml:space="preserve"> 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0</v>
      </c>
      <c r="B16" s="70">
        <f>Startovka!B16</f>
        <v>0</v>
      </c>
      <c r="C16" s="70">
        <f>Startovka!C16</f>
        <v>0</v>
      </c>
      <c r="D16" s="70">
        <f>Startovka!D16</f>
        <v>0</v>
      </c>
      <c r="E16" s="70">
        <f>Startovka!E16</f>
        <v>0</v>
      </c>
      <c r="F16" s="70" t="str">
        <f>Startovka!I3</f>
        <v>Jenštejnské DUO - Jenštejn</v>
      </c>
      <c r="G16" s="71" t="str">
        <f t="shared" si="0"/>
        <v>neurčeno</v>
      </c>
      <c r="H16" s="72" t="e">
        <f>'15'!D28</f>
        <v>#VALUE!</v>
      </c>
      <c r="I16" s="75" t="e">
        <f>'15'!D29</f>
        <v>#VALUE!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0</v>
      </c>
      <c r="B17" s="70">
        <f>Startovka!B17</f>
        <v>0</v>
      </c>
      <c r="C17" s="70">
        <f>Startovka!C17</f>
        <v>0</v>
      </c>
      <c r="D17" s="70">
        <f>Startovka!D17</f>
        <v>0</v>
      </c>
      <c r="E17" s="70">
        <f>Startovka!E17</f>
        <v>0</v>
      </c>
      <c r="F17" s="70" t="str">
        <f>Startovka!I3</f>
        <v>Jenštejnské DUO - Jenštejn</v>
      </c>
      <c r="G17" s="70" t="str">
        <f t="shared" si="0"/>
        <v>neurčeno</v>
      </c>
      <c r="H17" s="74" t="e">
        <f>'16'!D28</f>
        <v>#VALUE!</v>
      </c>
      <c r="I17" s="75" t="e">
        <f>'16'!D29</f>
        <v>#VALUE!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Jenštejnské DUO - Jenštejn</v>
      </c>
      <c r="G18" s="71" t="str">
        <f t="shared" si="0"/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Jenštejnské DUO - Jenštejn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Jenštejnské DUO - Jenštejn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Jenštejnské DUO - Jenštejn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Jenštejnské DUO - Jenštejn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Jenštejnské DUO - Jenštejn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Jenštejnské DUO - Jenštejn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Jenštejnské DUO - Jenštejn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Jenštejnské DUO - Jenštejn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Jenštejnské DUO - Jenštejn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Jenštejnské DUO - Jenštejn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Jenštejnské DUO - Jenštejn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Jenštejnské DUO - Jenštejn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Jenštejnské DUO - Jenštejn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Jenštejnské DUO - Jenštejn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Jenštejnské DUO - Jenštejn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Jenštejnské DUO - Jenštejn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Jenštejnské DUO - Jenštejn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Jenštejnské DUO - Jenštejn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Jenštejnské DUO - Jenštejn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Jenštejnské DUO - Jenštejn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Jenštejnské DUO - Jenštejn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Jenštejnské DUO - Jenštejn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Jenštejnské DUO - Jenštejn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Jenštejnské DUO - Jenštejn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Jenštejnské DUO - Jenštejn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Jenštejnské DUO - Jenštejn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Jenštejnské DUO - Jenštejn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Jenštejnské DUO - Jenštejn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Jenštejnské DUO - Jenštejn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Jenštejnské DUO - Jenštejn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Jenštejnské DUO - Jenštejn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Jenštejnské DUO - Jenštejn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Jenštejnské DUO - Jenštejn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Startovka!B29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Startovka!C29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Startovka!D29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Startovka!E29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Výsledky!G29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Startovka!B32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Startovka!C32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Startovka!D32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Startovka!A32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Startovka!E32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Výsledky!G32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abSelected="1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Startovka!B2</f>
        <v>Simona Náhlík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Startovka!C2</f>
        <v>Azure Sky Od Půlnočni krásky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Startovka!D2</f>
        <v>Australský ovčák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Startovka!A2</f>
        <v>1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Startovka!E2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Výsledky!G2</f>
        <v>4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 a zpět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0</v>
      </c>
      <c r="E28" s="101"/>
      <c r="F28" s="101"/>
      <c r="G28" s="101"/>
      <c r="H28" s="64">
        <f>SUM(G18:G27)</f>
        <v>0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Startovka!B39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Startovka!C39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Startovka!D39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Startovka!E39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Výsledky!G39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Startovka!B42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Startovka!C42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Startovka!D42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Startovka!A42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Startovka!E42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Výsledky!G42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Startovka!B43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Startovka!C43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Startovka!D43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Startovka!A43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Startovka!E43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Výsledky!G43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Startovka!B44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Startovka!C44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Startovka!D44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Startovka!A44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Startovka!E44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Výsledky!G44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Startovka!B45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Startovka!C45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Startovka!D45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Startovka!A45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Startovka!E45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Výsledky!G45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Startovka!B46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Startovka!C46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Startovka!D46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Startovka!A46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Startovka!E46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Výsledky!G46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Startovka!B47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Startovka!C47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Startovka!D47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Startovka!A47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Startovka!E47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Výsledky!G47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9" workbookViewId="0">
      <selection activeCell="D26" sqref="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Startovka!B3</f>
        <v>Petra Heger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Startovka!C3</f>
        <v>Be Crazy Brexie Danaishe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Startovka!D3</f>
        <v>Border kolie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Startovka!A3</f>
        <v>2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Startovka!E3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Výsledky!G3</f>
        <v>1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20</v>
      </c>
      <c r="H24" s="64">
        <f t="shared" si="0"/>
        <v>20</v>
      </c>
      <c r="I24" s="64">
        <f t="shared" si="1"/>
        <v>10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 a zpět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259</v>
      </c>
      <c r="E28" s="101"/>
      <c r="F28" s="101"/>
      <c r="G28" s="101"/>
      <c r="H28" s="64">
        <f>SUM(G18:G27)</f>
        <v>259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Startovka!B48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Startovka!C48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Startovka!D48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Startovka!A48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Startovka!E48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Výsledky!G48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Startovka!B49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Startovka!C49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Startovka!D49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Startovka!A49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Startovka!E49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Výsledky!G49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Startovka!B50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Startovka!C50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Startovka!D50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Startovka!A50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Startovka!E50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Výsledky!G50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4" t="b">
        <f>IF(E17="není"," ",E17)</f>
        <v>0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4" t="b">
        <f>IF(E17="není"," ",IF(C13="OB-Z",Startovka!K8,IF(C13="OB1",Startovka!K12,IF(C13="OB2",Startovka!K16,IF(C13="OB3",Startovka!K20)))))</f>
        <v>0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>
        <f>Startovka!B51</f>
        <v>0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>
        <f>Startovka!C51</f>
        <v>0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>
        <f>Startovka!D51</f>
        <v>0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Startovka!A51</f>
        <v>0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>
        <f>Startovka!E51</f>
        <v>0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 t="str">
        <f>Výsledky!G51</f>
        <v>neurčeno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8" t="s">
        <v>67</v>
      </c>
      <c r="C28" s="98"/>
      <c r="D28" s="101" t="e">
        <f>IF(G13="ano","0",IF(G14="ano",H28-20,SUM(G18:G27)))</f>
        <v>#VALUE!</v>
      </c>
      <c r="E28" s="101"/>
      <c r="F28" s="101"/>
      <c r="G28" s="101"/>
      <c r="H28" s="64" t="e">
        <f>SUM(G18:G27)</f>
        <v>#VALUE!</v>
      </c>
      <c r="I28" s="64"/>
    </row>
    <row r="29" spans="1:9" ht="15.6" x14ac:dyDescent="0.3">
      <c r="A29" s="50"/>
      <c r="B29" s="98" t="s">
        <v>68</v>
      </c>
      <c r="C29" s="98"/>
      <c r="D29" s="99" t="e">
        <f>IF(G13="ano","Diskvalifikace",IF(Startovka!F2="N","Nenastoupil",IF(D28&gt;=256,"Výborně",IF(D28&gt;=224,"Velmi dobře",IF(D28&gt;=192,"Dobře",IF(D28&lt;=191.9,"Nehodnocen"," "))))))</f>
        <v>#VALUE!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9" workbookViewId="0">
      <selection activeCell="D18" sqref="D18:D26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Startovka!B4</f>
        <v>Zdeňka Nováková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Startovka!C4</f>
        <v>Allegra z Nefritu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Startovka!D4</f>
        <v>Border kolie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Startovka!A4</f>
        <v>3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Startovka!E4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Výsledky!G4</f>
        <v>2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34</v>
      </c>
      <c r="H23" s="64">
        <f t="shared" si="0"/>
        <v>34</v>
      </c>
      <c r="I23" s="64">
        <f t="shared" si="1"/>
        <v>17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 a zpět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256</v>
      </c>
      <c r="E28" s="101"/>
      <c r="F28" s="101"/>
      <c r="G28" s="101"/>
      <c r="H28" s="64">
        <f>SUM(G18:G27)</f>
        <v>256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Výborně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9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Startovka!B5</f>
        <v>Leona Petrová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Startovka!C5</f>
        <v>Lessie Cofi Capito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Startovka!D5</f>
        <v>Australský ovčák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Startovka!A5</f>
        <v>4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Startovka!E5</f>
        <v>OB1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Výsledky!G5</f>
        <v>3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15</v>
      </c>
      <c r="H18" s="64">
        <f t="shared" ref="H18:H27" si="0">SUM(D18*F18)</f>
        <v>15</v>
      </c>
      <c r="I18" s="64">
        <f t="shared" ref="I18:I27" si="1">SUM(((D18+E18)*F18)/2)</f>
        <v>7.5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 a zpět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219</v>
      </c>
      <c r="E28" s="101"/>
      <c r="F28" s="101"/>
      <c r="G28" s="101"/>
      <c r="H28" s="64">
        <f>SUM(G18:G27)</f>
        <v>219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7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Startovka!B6</f>
        <v>Jitka Číhalová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Startovka!C6</f>
        <v>Aram Darwin od Petrské Brány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Startovka!D6</f>
        <v>NSDTR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Startovka!A6</f>
        <v>5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Startovka!E6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Výsledky!G6</f>
        <v>4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8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32</v>
      </c>
      <c r="H21" s="64">
        <f t="shared" si="0"/>
        <v>32</v>
      </c>
      <c r="I21" s="64">
        <f t="shared" si="1"/>
        <v>16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okolo kuželu a zpět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202</v>
      </c>
      <c r="E28" s="101"/>
      <c r="F28" s="101"/>
      <c r="G28" s="101"/>
      <c r="H28" s="64">
        <f>SUM(G18:G27)</f>
        <v>202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Dobře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8" workbookViewId="0">
      <selection activeCell="D18" sqref="D18: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0" t="s">
        <v>51</v>
      </c>
      <c r="B1" s="90"/>
      <c r="C1" s="90"/>
      <c r="D1" s="90"/>
      <c r="E1" s="90"/>
      <c r="F1" s="90"/>
      <c r="G1" s="90"/>
      <c r="H1" s="44"/>
    </row>
    <row r="2" spans="1:11" ht="129.75" customHeight="1" x14ac:dyDescent="0.4">
      <c r="A2" s="91"/>
      <c r="B2" s="91"/>
      <c r="C2" s="91"/>
      <c r="D2" s="91"/>
      <c r="E2" s="91"/>
      <c r="F2" s="91"/>
      <c r="G2" s="91"/>
      <c r="H2" s="44"/>
    </row>
    <row r="3" spans="1:11" ht="15.6" x14ac:dyDescent="0.3">
      <c r="A3" s="45" t="s">
        <v>52</v>
      </c>
      <c r="B3" s="45"/>
      <c r="C3" s="92" t="str">
        <f>Startovka!I2</f>
        <v>Šimona Drábková</v>
      </c>
      <c r="D3" s="92"/>
      <c r="E3" s="92"/>
      <c r="F3" s="92"/>
      <c r="G3" s="92"/>
    </row>
    <row r="4" spans="1:11" ht="15.6" x14ac:dyDescent="0.3">
      <c r="A4" s="45" t="s">
        <v>53</v>
      </c>
      <c r="B4" s="45"/>
      <c r="C4" s="92" t="str">
        <f>Startovka!I3</f>
        <v>Jenštejnské DUO - Jenštejn</v>
      </c>
      <c r="D4" s="92"/>
      <c r="E4" s="92"/>
      <c r="F4" s="92"/>
      <c r="G4" s="92"/>
    </row>
    <row r="5" spans="1:11" ht="15.6" x14ac:dyDescent="0.3">
      <c r="A5" s="45" t="s">
        <v>54</v>
      </c>
      <c r="B5" s="45"/>
      <c r="C5" s="93" t="str">
        <f>Startovka!I4</f>
        <v>2.12.2023</v>
      </c>
      <c r="D5" s="93"/>
      <c r="E5" s="93"/>
      <c r="F5" s="93"/>
      <c r="G5" s="93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4" t="str">
        <f>IF(E17="není"," ",E17)</f>
        <v xml:space="preserve"> </v>
      </c>
      <c r="E6" s="94"/>
      <c r="F6" s="94"/>
      <c r="G6" s="94"/>
      <c r="H6" s="91"/>
      <c r="I6" s="91"/>
      <c r="J6" s="91"/>
      <c r="K6" s="91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Pavla Husáková</v>
      </c>
      <c r="D7" s="94" t="str">
        <f>IF(E17="není"," ",IF(C13="OB-Z",Startovka!K8,IF(C13="OB1",Startovka!K12,IF(C13="OB2",Startovka!K16,IF(C13="OB3",Startovka!K20)))))</f>
        <v xml:space="preserve"> </v>
      </c>
      <c r="E7" s="94"/>
      <c r="F7" s="94"/>
      <c r="G7" s="94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5" t="s">
        <v>57</v>
      </c>
      <c r="B9" s="95"/>
      <c r="C9" s="48" t="str">
        <f>Startovka!B7</f>
        <v>Zlata Nácovská</v>
      </c>
      <c r="D9" s="96" t="s">
        <v>58</v>
      </c>
      <c r="E9" s="96"/>
      <c r="F9" s="96"/>
      <c r="G9" s="96"/>
    </row>
    <row r="10" spans="1:11" ht="20.100000000000001" customHeight="1" x14ac:dyDescent="0.3">
      <c r="A10" s="95" t="s">
        <v>59</v>
      </c>
      <c r="B10" s="95"/>
      <c r="C10" s="48" t="str">
        <f>Startovka!C7</f>
        <v>Bailey Broken Velvet</v>
      </c>
      <c r="D10" s="97" t="s">
        <v>60</v>
      </c>
      <c r="E10" s="97"/>
      <c r="F10" s="97"/>
      <c r="G10" s="97"/>
    </row>
    <row r="11" spans="1:11" ht="20.100000000000001" customHeight="1" x14ac:dyDescent="0.3">
      <c r="A11" s="95" t="s">
        <v>61</v>
      </c>
      <c r="B11" s="95"/>
      <c r="C11" s="48" t="str">
        <f>Startovka!D7</f>
        <v>Jack russell teriér</v>
      </c>
      <c r="D11" s="97"/>
      <c r="E11" s="97"/>
      <c r="F11" s="97"/>
      <c r="G11" s="97"/>
    </row>
    <row r="12" spans="1:11" ht="20.100000000000001" customHeight="1" x14ac:dyDescent="0.3">
      <c r="A12" s="95" t="s">
        <v>62</v>
      </c>
      <c r="B12" s="95"/>
      <c r="C12" s="48">
        <f>Startovka!A7</f>
        <v>6</v>
      </c>
      <c r="D12" s="97"/>
      <c r="E12" s="97"/>
      <c r="F12" s="97"/>
      <c r="G12" s="97"/>
    </row>
    <row r="13" spans="1:11" ht="20.100000000000001" customHeight="1" x14ac:dyDescent="0.3">
      <c r="A13" s="95" t="s">
        <v>63</v>
      </c>
      <c r="B13" s="95"/>
      <c r="C13" s="48" t="str">
        <f>Startovka!E7</f>
        <v>OB-Z</v>
      </c>
      <c r="D13" s="100" t="s">
        <v>64</v>
      </c>
      <c r="E13" s="100"/>
      <c r="F13" s="100"/>
      <c r="G13" s="51"/>
    </row>
    <row r="14" spans="1:11" ht="20.100000000000001" customHeight="1" x14ac:dyDescent="0.3">
      <c r="A14" s="95" t="s">
        <v>65</v>
      </c>
      <c r="B14" s="95"/>
      <c r="C14" s="48">
        <f>Výsledky!G7</f>
        <v>5</v>
      </c>
      <c r="D14" s="100" t="str">
        <f>IF(C13="OB3","Žlutá karta"," ")</f>
        <v xml:space="preserve"> </v>
      </c>
      <c r="E14" s="100"/>
      <c r="F14" s="100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6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18</v>
      </c>
      <c r="H19" s="64">
        <f t="shared" si="0"/>
        <v>18</v>
      </c>
      <c r="I19" s="64">
        <f t="shared" si="1"/>
        <v>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6.5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26</v>
      </c>
      <c r="H21" s="64">
        <f t="shared" si="0"/>
        <v>26</v>
      </c>
      <c r="I21" s="64">
        <f t="shared" si="1"/>
        <v>13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6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okolo kuželu a zpět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8" t="s">
        <v>67</v>
      </c>
      <c r="C28" s="98"/>
      <c r="D28" s="101">
        <f>IF(G13="ano","0",IF(G14="ano",H28-20,SUM(G18:G27)))</f>
        <v>183</v>
      </c>
      <c r="E28" s="101"/>
      <c r="F28" s="101"/>
      <c r="G28" s="101"/>
      <c r="H28" s="64">
        <f>SUM(G18:G27)</f>
        <v>183</v>
      </c>
      <c r="I28" s="64"/>
    </row>
    <row r="29" spans="1:9" ht="15.6" x14ac:dyDescent="0.3">
      <c r="A29" s="50"/>
      <c r="B29" s="98" t="s">
        <v>68</v>
      </c>
      <c r="C29" s="98"/>
      <c r="D29" s="99" t="str">
        <f>IF(G13="ano","Diskvalifikace",IF(Startovka!F2="N","Nenastoupil",IF(D28&gt;=256,"Výborně",IF(D28&gt;=224,"Velmi dobře",IF(D28&gt;=192,"Dobře",IF(D28&lt;=191.9,"Nehodnocen"," "))))))</f>
        <v>Nehodnocen</v>
      </c>
      <c r="E29" s="99"/>
      <c r="F29" s="99"/>
      <c r="G29" s="99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2022-02-05T09:03:23Z</cp:lastPrinted>
  <dcterms:created xsi:type="dcterms:W3CDTF">2020-01-31T23:26:18Z</dcterms:created>
  <dcterms:modified xsi:type="dcterms:W3CDTF">2023-12-10T10:13:56Z</dcterms:modified>
</cp:coreProperties>
</file>