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781DB22C-4D8A-469B-AEC7-E26F7E75B9F3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firstSheet="2" activeTab="2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3" l="1"/>
  <c r="C7" i="52"/>
  <c r="C7" i="51"/>
  <c r="C7" i="50"/>
  <c r="C7" i="49"/>
  <c r="C7" i="48"/>
  <c r="C7" i="47"/>
  <c r="C7" i="46"/>
  <c r="C7" i="45"/>
  <c r="C7" i="44"/>
  <c r="C7" i="43"/>
  <c r="C7" i="42"/>
  <c r="C7" i="41"/>
  <c r="C7" i="40"/>
  <c r="C7" i="39"/>
  <c r="C7" i="38"/>
  <c r="C7" i="37"/>
  <c r="C7" i="36"/>
  <c r="C7" i="35"/>
  <c r="C7" i="34"/>
  <c r="C7" i="33"/>
  <c r="C7" i="32"/>
  <c r="C7" i="31"/>
  <c r="C7" i="30"/>
  <c r="C7" i="29"/>
  <c r="G27" i="3" l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K18" i="3" s="1"/>
  <c r="E19" i="3"/>
  <c r="M19" i="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E6" i="3"/>
  <c r="E7" i="3"/>
  <c r="E8" i="3"/>
  <c r="E9" i="3"/>
  <c r="E10" i="3"/>
  <c r="M10" i="3" s="1"/>
  <c r="M11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C27" i="24"/>
  <c r="C27" i="20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G20" i="44" s="1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C27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50"/>
  <c r="D14" i="48"/>
  <c r="D14" i="47"/>
  <c r="D14" i="46"/>
  <c r="I26" i="44"/>
  <c r="D14" i="44"/>
  <c r="D14" i="43"/>
  <c r="D14" i="41"/>
  <c r="D14" i="40"/>
  <c r="D14" i="35"/>
  <c r="D14" i="34"/>
  <c r="D14" i="33"/>
  <c r="D14" i="32"/>
  <c r="D14" i="31"/>
  <c r="D14" i="30"/>
  <c r="D14" i="29"/>
  <c r="D14" i="24"/>
  <c r="D14" i="16"/>
  <c r="D14" i="13"/>
  <c r="D14" i="12"/>
  <c r="D14" i="11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F26" i="29"/>
  <c r="I26" i="29" s="1"/>
  <c r="C21" i="27" l="1"/>
  <c r="C7" i="27"/>
  <c r="C27" i="27"/>
  <c r="C19" i="28"/>
  <c r="C7" i="28"/>
  <c r="C27" i="28"/>
  <c r="C19" i="20"/>
  <c r="C7" i="20"/>
  <c r="C26" i="22"/>
  <c r="C7" i="22"/>
  <c r="C26" i="24"/>
  <c r="C7" i="24"/>
  <c r="C25" i="25"/>
  <c r="C7" i="25"/>
  <c r="C23" i="26"/>
  <c r="C7" i="26"/>
  <c r="C27" i="21"/>
  <c r="C27" i="25"/>
  <c r="C27" i="22"/>
  <c r="C27" i="26"/>
  <c r="C27" i="19"/>
  <c r="C27" i="23"/>
  <c r="D14" i="14"/>
  <c r="D14" i="9"/>
  <c r="C27" i="10"/>
  <c r="D14" i="10"/>
  <c r="G25" i="30"/>
  <c r="G25" i="32"/>
  <c r="C25" i="18"/>
  <c r="C7" i="18"/>
  <c r="C27" i="18"/>
  <c r="C27" i="17"/>
  <c r="C19" i="16"/>
  <c r="C7" i="16"/>
  <c r="C27" i="16"/>
  <c r="M13" i="3"/>
  <c r="C24" i="15"/>
  <c r="C7" i="15"/>
  <c r="C25" i="14"/>
  <c r="C7" i="14"/>
  <c r="C25" i="13"/>
  <c r="C7" i="13"/>
  <c r="C21" i="12"/>
  <c r="C7" i="12"/>
  <c r="C27" i="11"/>
  <c r="C21" i="9"/>
  <c r="C7" i="9"/>
  <c r="C27" i="8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6" i="46" s="1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G26" i="36" s="1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D6" i="44"/>
  <c r="G26" i="44"/>
  <c r="D6" i="50"/>
  <c r="G26" i="50"/>
  <c r="G24" i="50"/>
  <c r="C23" i="29"/>
  <c r="L5" i="3"/>
  <c r="N7" i="3"/>
  <c r="C19" i="23"/>
  <c r="M9" i="3"/>
  <c r="N10" i="3"/>
  <c r="D14" i="18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7" i="51"/>
  <c r="H26" i="38"/>
  <c r="H25" i="52"/>
  <c r="H25" i="30"/>
  <c r="H25" i="32"/>
  <c r="H24" i="50"/>
  <c r="H22" i="43"/>
  <c r="H20" i="34"/>
  <c r="L35" i="3"/>
  <c r="N43" i="3"/>
  <c r="M51" i="3"/>
  <c r="N51" i="3"/>
  <c r="L47" i="3"/>
  <c r="M35" i="3"/>
  <c r="K31" i="3"/>
  <c r="M47" i="3"/>
  <c r="L31" i="3"/>
  <c r="N8" i="3"/>
  <c r="M30" i="3"/>
  <c r="M46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M24" i="3"/>
  <c r="K30" i="3"/>
  <c r="L33" i="3"/>
  <c r="L46" i="3"/>
  <c r="H27" i="41"/>
  <c r="H26" i="42"/>
  <c r="H26" i="36"/>
  <c r="I24" i="44"/>
  <c r="G24" i="44" s="1"/>
  <c r="H20" i="52"/>
  <c r="H26" i="48"/>
  <c r="H26" i="34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G26" i="40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D7" i="18" l="1"/>
  <c r="D7" i="48"/>
  <c r="G25" i="46"/>
  <c r="G26" i="42"/>
  <c r="G21" i="36"/>
  <c r="G24" i="48"/>
  <c r="G25" i="50"/>
  <c r="H21" i="48"/>
  <c r="H26" i="45"/>
  <c r="H26" i="49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M7" i="3" s="1"/>
  <c r="D28" i="8"/>
  <c r="H6" i="3" s="1"/>
  <c r="M6" i="3" s="1"/>
  <c r="D28" i="7"/>
  <c r="D28" i="6"/>
  <c r="D28" i="5"/>
  <c r="H3" i="3" s="1"/>
  <c r="M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K44" i="3" l="1"/>
  <c r="H20" i="3"/>
  <c r="L20" i="3" s="1"/>
  <c r="D29" i="26"/>
  <c r="I24" i="3" s="1"/>
  <c r="H24" i="3"/>
  <c r="L24" i="3" s="1"/>
  <c r="D29" i="20"/>
  <c r="I18" i="3" s="1"/>
  <c r="H18" i="3"/>
  <c r="L18" i="3" s="1"/>
  <c r="K46" i="3"/>
  <c r="H22" i="3"/>
  <c r="L22" i="3" s="1"/>
  <c r="L2" i="3"/>
  <c r="H27" i="3"/>
  <c r="K43" i="3"/>
  <c r="H19" i="3"/>
  <c r="L19" i="3" s="1"/>
  <c r="K47" i="3"/>
  <c r="H23" i="3"/>
  <c r="L23" i="3" s="1"/>
  <c r="L4" i="3"/>
  <c r="H25" i="3"/>
  <c r="M25" i="3" s="1"/>
  <c r="D29" i="19"/>
  <c r="I17" i="3" s="1"/>
  <c r="H17" i="3"/>
  <c r="L17" i="3" s="1"/>
  <c r="D29" i="23"/>
  <c r="I21" i="3" s="1"/>
  <c r="H21" i="3"/>
  <c r="L21" i="3" s="1"/>
  <c r="L3" i="3"/>
  <c r="H26" i="3"/>
  <c r="M26" i="3" s="1"/>
  <c r="D29" i="18"/>
  <c r="I16" i="3" s="1"/>
  <c r="H16" i="3"/>
  <c r="D29" i="17"/>
  <c r="I15" i="3" s="1"/>
  <c r="H15" i="3"/>
  <c r="D29" i="16"/>
  <c r="I14" i="3" s="1"/>
  <c r="H14" i="3"/>
  <c r="D29" i="15"/>
  <c r="I13" i="3" s="1"/>
  <c r="H13" i="3"/>
  <c r="D29" i="14"/>
  <c r="I12" i="3" s="1"/>
  <c r="H12" i="3"/>
  <c r="L12" i="3" s="1"/>
  <c r="D29" i="13"/>
  <c r="I11" i="3" s="1"/>
  <c r="H11" i="3"/>
  <c r="L11" i="3" s="1"/>
  <c r="D29" i="12"/>
  <c r="I10" i="3" s="1"/>
  <c r="H10" i="3"/>
  <c r="L10" i="3" s="1"/>
  <c r="D29" i="11"/>
  <c r="I9" i="3" s="1"/>
  <c r="H9" i="3"/>
  <c r="L9" i="3" s="1"/>
  <c r="D29" i="10"/>
  <c r="I8" i="3" s="1"/>
  <c r="H8" i="3"/>
  <c r="L8" i="3" s="1"/>
  <c r="D29" i="7"/>
  <c r="I5" i="3" s="1"/>
  <c r="H5" i="3"/>
  <c r="M5" i="3" s="1"/>
  <c r="D29" i="4"/>
  <c r="I2" i="3" s="1"/>
  <c r="H2" i="3"/>
  <c r="N2" i="3" s="1"/>
  <c r="H4" i="3"/>
  <c r="D29" i="29"/>
  <c r="I27" i="3" s="1"/>
  <c r="N20" i="3"/>
  <c r="N31" i="3"/>
  <c r="N22" i="3"/>
  <c r="N33" i="3"/>
  <c r="N28" i="3"/>
  <c r="N25" i="3"/>
  <c r="N30" i="3"/>
  <c r="N23" i="3"/>
  <c r="N13" i="3"/>
  <c r="L50" i="3"/>
  <c r="L27" i="3"/>
  <c r="L51" i="3"/>
  <c r="L49" i="3"/>
  <c r="N18" i="3"/>
  <c r="D29" i="5"/>
  <c r="I3" i="3" s="1"/>
  <c r="D29" i="24"/>
  <c r="I22" i="3" s="1"/>
  <c r="D29" i="27"/>
  <c r="I25" i="3" s="1"/>
  <c r="K48" i="3"/>
  <c r="N21" i="3"/>
  <c r="D29" i="28"/>
  <c r="I26" i="3" s="1"/>
  <c r="D29" i="25"/>
  <c r="I23" i="3" s="1"/>
  <c r="D29" i="6"/>
  <c r="I4" i="3" s="1"/>
  <c r="M16" i="3"/>
  <c r="N19" i="3"/>
  <c r="D29" i="9"/>
  <c r="I7" i="3" s="1"/>
  <c r="M17" i="3"/>
  <c r="D29" i="8"/>
  <c r="I6" i="3" s="1"/>
  <c r="K22" i="3"/>
  <c r="K20" i="3"/>
  <c r="L26" i="3"/>
  <c r="K26" i="3"/>
  <c r="L25" i="3"/>
  <c r="K25" i="3"/>
  <c r="D29" i="22"/>
  <c r="I20" i="3" s="1"/>
  <c r="K21" i="3"/>
  <c r="D29" i="21"/>
  <c r="I19" i="3" s="1"/>
  <c r="K3" i="3"/>
  <c r="M18" i="3"/>
  <c r="N17" i="3"/>
  <c r="M14" i="3"/>
  <c r="N14" i="3"/>
  <c r="M15" i="3"/>
  <c r="N15" i="3"/>
  <c r="K16" i="3" l="1"/>
  <c r="L16" i="3"/>
  <c r="K14" i="3"/>
  <c r="L14" i="3"/>
  <c r="K15" i="3"/>
  <c r="L15" i="3"/>
  <c r="K13" i="3"/>
  <c r="L13" i="3"/>
  <c r="K8" i="3"/>
  <c r="K2" i="3"/>
  <c r="K12" i="3"/>
  <c r="K11" i="3"/>
  <c r="N4" i="3"/>
  <c r="M4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24" i="3" l="1"/>
  <c r="C14" i="26" s="1"/>
  <c r="G23" i="3"/>
  <c r="C14" i="25" s="1"/>
  <c r="G21" i="3"/>
  <c r="C14" i="23" s="1"/>
  <c r="G22" i="3"/>
  <c r="C14" i="24" s="1"/>
  <c r="G18" i="3"/>
  <c r="C14" i="20" s="1"/>
  <c r="G26" i="3"/>
  <c r="C14" i="28" s="1"/>
  <c r="G25" i="3"/>
  <c r="C14" i="27" s="1"/>
  <c r="G10" i="3"/>
  <c r="C14" i="12" s="1"/>
  <c r="G9" i="3"/>
  <c r="C14" i="11" s="1"/>
  <c r="G17" i="3"/>
  <c r="C14" i="19" s="1"/>
  <c r="G19" i="3"/>
  <c r="C14" i="21" s="1"/>
  <c r="G20" i="3"/>
  <c r="C14" i="22" s="1"/>
  <c r="G8" i="3"/>
  <c r="C14" i="10" s="1"/>
  <c r="G12" i="3"/>
  <c r="C14" i="14" s="1"/>
  <c r="G11" i="3"/>
  <c r="C14" i="13" s="1"/>
  <c r="G13" i="3"/>
  <c r="C14" i="15" s="1"/>
  <c r="G4" i="3"/>
  <c r="C14" i="6" s="1"/>
  <c r="G14" i="3"/>
  <c r="C14" i="16" s="1"/>
  <c r="G15" i="3"/>
  <c r="C14" i="17" s="1"/>
  <c r="G16" i="3"/>
  <c r="C14" i="18" s="1"/>
  <c r="G6" i="3"/>
  <c r="C14" i="8" s="1"/>
  <c r="G7" i="3"/>
  <c r="C14" i="9" s="1"/>
  <c r="G5" i="3"/>
  <c r="C14" i="7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<sst xmlns="http://schemas.openxmlformats.org/spreadsheetml/2006/main" count="1403" uniqueCount="148">
  <si>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</si>
  <si>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</si>
  <si>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</si>
  <si>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</si>
  <si>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</si>
  <si>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</si>
  <si>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</si>
  <si>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</si>
  <si>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</si>
  <si>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</si>
  <si>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</si>
  <si>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</si>
  <si>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</si>
  <si>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</si>
  <si>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</si>
  <si>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</si>
  <si>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</si>
  <si>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</si>
  <si>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</si>
  <si>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</si>
  <si>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</si>
  <si>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</si>
  <si>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</si>
  <si>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</si>
  <si>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</si>
  <si>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</si>
  <si>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</si>
  <si>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</si>
  <si>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</si>
  <si>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</si>
  <si>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</si>
  <si>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</si>
  <si>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</si>
  <si>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</si>
  <si>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</si>
  <si>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</si>
  <si>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</si>
  <si>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</si>
  <si>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</si>
  <si>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</si>
  <si>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</si>
  <si>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</si>
  <si>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</si>
  <si>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</si>
  <si>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</si>
  <si>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</si>
  <si>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</si>
  <si>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</si>
  <si>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</si>
  <si>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</si>
  <si>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</si>
  <si>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</si>
  <si>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</si>
  <si>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</si>
  <si>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</si>
  <si>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</si>
  <si>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</si>
  <si>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</si>
  <si>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</si>
  <si>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</si>
  <si>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</si>
  <si>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</si>
  <si>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</si>
  <si>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</si>
  <si>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</si>
  <si>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</si>
  <si>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</si>
  <si>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</si>
  <si>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</si>
  <si>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</si>
  <si>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</si>
  <si>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</si>
  <si>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</si>
  <si>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</si>
  <si>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</si>
  <si>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</si>
  <si>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</si>
  <si>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</si>
  <si>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</si>
  <si>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</si>
  <si>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</si>
  <si>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</si>
  <si>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</si>
  <si>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</si>
  <si>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Bronislava Šedivá</t>
  </si>
  <si>
    <t>Marie Kavalcová</t>
  </si>
  <si>
    <t>Zita Přichystalová</t>
  </si>
  <si>
    <t>Markéta Sedláčková</t>
  </si>
  <si>
    <t>Frenn Fabaro Silesia</t>
  </si>
  <si>
    <t xml:space="preserve">Beira od Koryta Šatavy </t>
  </si>
  <si>
    <t>Get Up Flann Cherusker</t>
  </si>
  <si>
    <t>Kříženec</t>
  </si>
  <si>
    <t>Australský ovčák</t>
  </si>
  <si>
    <t>Chodský pes</t>
  </si>
  <si>
    <t>Sheltie</t>
  </si>
  <si>
    <t>Anna Musilová</t>
  </si>
  <si>
    <t>Barbora Smolková</t>
  </si>
  <si>
    <t>Cituška zkoušky</t>
  </si>
  <si>
    <t>Marie Potůčková</t>
  </si>
  <si>
    <t>Monika Semerádová</t>
  </si>
  <si>
    <t>Hana Rožková</t>
  </si>
  <si>
    <t>Lucie Baldíková</t>
  </si>
  <si>
    <t>Bára Vidláková</t>
  </si>
  <si>
    <t>Štěpánka Šimůnková</t>
  </si>
  <si>
    <t>Marcela Staňková</t>
  </si>
  <si>
    <t>Dita Hrazdírová</t>
  </si>
  <si>
    <t>Tereza Vlastníková</t>
  </si>
  <si>
    <t>Candy Lee Castle</t>
  </si>
  <si>
    <t>Ambra Daisy Vapemateam</t>
  </si>
  <si>
    <t>Domino Effect Justinstyle</t>
  </si>
  <si>
    <t>Mia</t>
  </si>
  <si>
    <t>Amedee Navarre D’anjou</t>
  </si>
  <si>
    <t>Biggy Bee od Včelínku</t>
  </si>
  <si>
    <t>Dixie</t>
  </si>
  <si>
    <t>Dragon Baldriana</t>
  </si>
  <si>
    <t>Besame Bay Vakonič Family</t>
  </si>
  <si>
    <t>Jitka Mokrá</t>
  </si>
  <si>
    <t>Althea Tenebris</t>
  </si>
  <si>
    <t>Lenka Švondrová</t>
  </si>
  <si>
    <t>Abbey-Gail z Městeckého mlýna</t>
  </si>
  <si>
    <t>Huricane von don El Ranzo</t>
  </si>
  <si>
    <t>Ivana Trenzova</t>
  </si>
  <si>
    <t>Aza Artemis Four Lakes</t>
  </si>
  <si>
    <t>Trenz Martin</t>
  </si>
  <si>
    <t>Lena MI9</t>
  </si>
  <si>
    <t>Anna Hanzlíková</t>
  </si>
  <si>
    <t>Genevieve Touch Heavenly Love</t>
  </si>
  <si>
    <t>Ivana Křivánková</t>
  </si>
  <si>
    <t>Antracite Bohemian Crystals</t>
  </si>
  <si>
    <t>Eliška Zemene</t>
  </si>
  <si>
    <t>Devilish Trick Just in Style</t>
  </si>
  <si>
    <t>Lenka Johnová</t>
  </si>
  <si>
    <t>Glow Rush Red Treasure</t>
  </si>
  <si>
    <t>Miroslava Kubicová</t>
  </si>
  <si>
    <t>Abby¨s Elves Skyla z Jesenické smečky</t>
  </si>
  <si>
    <t>Michaela Dvořáková</t>
  </si>
  <si>
    <t>Aslan Mystic SiggiDante from Moravia</t>
  </si>
  <si>
    <t>Petra Pekárková</t>
  </si>
  <si>
    <t>Corvin Reesheja</t>
  </si>
  <si>
    <t>Portugalský vodní pes</t>
  </si>
  <si>
    <t>Border collie</t>
  </si>
  <si>
    <t>Louisianský leopardí pes</t>
  </si>
  <si>
    <t>Pyrenejský ovčák s dlouhou srstí v obličeji</t>
  </si>
  <si>
    <t>Německý ovčák</t>
  </si>
  <si>
    <t>Manchester teriér</t>
  </si>
  <si>
    <t>Airedale terier</t>
  </si>
  <si>
    <t>NSDTR</t>
  </si>
  <si>
    <t xml:space="preserve">Ares Siggi Dante from Moravia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</si>
</sst>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opLeftCell="B1" workbookViewId="0">
      <selection activeCell="C2" sqref="C2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98</v>
      </c>
      <c r="C2" s="67" t="s">
        <v>147</v>
      </c>
      <c r="D2" s="67" t="s">
        <v>139</v>
      </c>
      <c r="E2" s="7" t="s">
        <v>17</v>
      </c>
      <c r="F2" s="8"/>
      <c r="H2" s="9" t="s">
        <v>7</v>
      </c>
      <c r="I2" s="83" t="s">
        <v>95</v>
      </c>
      <c r="J2" s="83"/>
      <c r="K2" s="83"/>
    </row>
    <row r="3" spans="1:11" ht="15.6" x14ac:dyDescent="0.3">
      <c r="A3" s="5">
        <v>2</v>
      </c>
      <c r="B3" s="67" t="s">
        <v>99</v>
      </c>
      <c r="C3" s="67" t="s">
        <v>107</v>
      </c>
      <c r="D3" s="67" t="s">
        <v>94</v>
      </c>
      <c r="E3" s="7" t="s">
        <v>17</v>
      </c>
      <c r="F3" s="8"/>
      <c r="H3" s="10" t="s">
        <v>8</v>
      </c>
      <c r="I3" s="84" t="s">
        <v>97</v>
      </c>
      <c r="J3" s="84"/>
      <c r="K3" s="84"/>
    </row>
    <row r="4" spans="1:11" ht="16.2" thickBot="1" x14ac:dyDescent="0.35">
      <c r="A4" s="5">
        <v>3</v>
      </c>
      <c r="B4" s="67" t="s">
        <v>100</v>
      </c>
      <c r="C4" s="67" t="s">
        <v>108</v>
      </c>
      <c r="D4" s="67" t="s">
        <v>140</v>
      </c>
      <c r="E4" s="7" t="s">
        <v>17</v>
      </c>
      <c r="F4" s="8"/>
      <c r="H4" s="11" t="s">
        <v>10</v>
      </c>
      <c r="I4" s="85">
        <v>45446</v>
      </c>
      <c r="J4" s="85"/>
      <c r="K4" s="85"/>
    </row>
    <row r="5" spans="1:11" ht="16.2" thickBot="1" x14ac:dyDescent="0.35">
      <c r="A5" s="5">
        <v>4</v>
      </c>
      <c r="B5" s="67" t="s">
        <v>101</v>
      </c>
      <c r="C5" s="67" t="s">
        <v>109</v>
      </c>
      <c r="D5" s="67" t="s">
        <v>140</v>
      </c>
      <c r="E5" s="7" t="s">
        <v>17</v>
      </c>
      <c r="F5" s="8"/>
    </row>
    <row r="6" spans="1:11" ht="18" x14ac:dyDescent="0.35">
      <c r="A6" s="5">
        <v>5</v>
      </c>
      <c r="B6" s="67" t="s">
        <v>102</v>
      </c>
      <c r="C6" s="67" t="s">
        <v>110</v>
      </c>
      <c r="D6" s="67" t="s">
        <v>91</v>
      </c>
      <c r="E6" s="7" t="s">
        <v>17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103</v>
      </c>
      <c r="C7" s="67" t="s">
        <v>111</v>
      </c>
      <c r="D7" s="67" t="s">
        <v>141</v>
      </c>
      <c r="E7" s="7" t="s">
        <v>17</v>
      </c>
      <c r="F7" s="8"/>
      <c r="H7" s="12" t="s">
        <v>12</v>
      </c>
      <c r="I7" s="13" t="s">
        <v>95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104</v>
      </c>
      <c r="C8" s="67" t="s">
        <v>112</v>
      </c>
      <c r="D8" s="67" t="s">
        <v>142</v>
      </c>
      <c r="E8" s="7" t="s">
        <v>17</v>
      </c>
      <c r="F8" s="8"/>
      <c r="H8" s="15" t="s">
        <v>15</v>
      </c>
      <c r="I8" s="16" t="s">
        <v>96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105</v>
      </c>
      <c r="C9" s="67" t="s">
        <v>113</v>
      </c>
      <c r="D9" s="67" t="s">
        <v>143</v>
      </c>
      <c r="E9" s="7" t="s">
        <v>17</v>
      </c>
      <c r="F9" s="8"/>
    </row>
    <row r="10" spans="1:11" ht="18" x14ac:dyDescent="0.35">
      <c r="A10" s="5">
        <v>9</v>
      </c>
      <c r="B10" s="67" t="s">
        <v>106</v>
      </c>
      <c r="C10" s="67" t="s">
        <v>114</v>
      </c>
      <c r="D10" s="67" t="s">
        <v>141</v>
      </c>
      <c r="E10" s="7" t="s">
        <v>17</v>
      </c>
      <c r="F10" s="8"/>
      <c r="H10" s="87" t="s">
        <v>18</v>
      </c>
      <c r="I10" s="87"/>
      <c r="J10" s="87"/>
      <c r="K10" s="87"/>
    </row>
    <row r="11" spans="1:11" ht="15.6" x14ac:dyDescent="0.3">
      <c r="A11" s="5">
        <v>10</v>
      </c>
      <c r="B11" s="67" t="s">
        <v>86</v>
      </c>
      <c r="C11" s="67" t="s">
        <v>115</v>
      </c>
      <c r="D11" s="67" t="s">
        <v>140</v>
      </c>
      <c r="E11" s="7" t="s">
        <v>17</v>
      </c>
      <c r="F11" s="8"/>
      <c r="H11" s="18" t="s">
        <v>12</v>
      </c>
      <c r="I11" s="13" t="s">
        <v>95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116</v>
      </c>
      <c r="C12" s="67" t="s">
        <v>117</v>
      </c>
      <c r="D12" s="67" t="s">
        <v>92</v>
      </c>
      <c r="E12" s="7" t="s">
        <v>21</v>
      </c>
      <c r="F12" s="8"/>
      <c r="H12" s="20" t="s">
        <v>15</v>
      </c>
      <c r="I12" s="16" t="s">
        <v>96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118</v>
      </c>
      <c r="C13" s="67" t="s">
        <v>119</v>
      </c>
      <c r="D13" s="67" t="s">
        <v>144</v>
      </c>
      <c r="E13" s="7" t="s">
        <v>21</v>
      </c>
      <c r="F13" s="8"/>
    </row>
    <row r="14" spans="1:11" ht="18" x14ac:dyDescent="0.35">
      <c r="A14" s="5">
        <v>13</v>
      </c>
      <c r="B14" s="67" t="s">
        <v>86</v>
      </c>
      <c r="C14" s="67" t="s">
        <v>120</v>
      </c>
      <c r="D14" s="67" t="s">
        <v>94</v>
      </c>
      <c r="E14" s="7" t="s">
        <v>21</v>
      </c>
      <c r="F14" s="8"/>
      <c r="H14" s="88" t="s">
        <v>19</v>
      </c>
      <c r="I14" s="88"/>
      <c r="J14" s="88"/>
      <c r="K14" s="88"/>
    </row>
    <row r="15" spans="1:11" ht="15.6" x14ac:dyDescent="0.3">
      <c r="A15" s="5">
        <v>14</v>
      </c>
      <c r="B15" s="67" t="s">
        <v>121</v>
      </c>
      <c r="C15" s="67" t="s">
        <v>122</v>
      </c>
      <c r="D15" s="67" t="s">
        <v>145</v>
      </c>
      <c r="E15" s="7" t="s">
        <v>21</v>
      </c>
      <c r="F15" s="8"/>
      <c r="H15" s="22" t="s">
        <v>12</v>
      </c>
      <c r="I15" s="13" t="s">
        <v>95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123</v>
      </c>
      <c r="C16" s="67" t="s">
        <v>124</v>
      </c>
      <c r="D16" s="67" t="s">
        <v>143</v>
      </c>
      <c r="E16" s="7" t="s">
        <v>21</v>
      </c>
      <c r="F16" s="8"/>
      <c r="H16" s="24" t="s">
        <v>15</v>
      </c>
      <c r="I16" s="16" t="s">
        <v>96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125</v>
      </c>
      <c r="C17" s="67" t="s">
        <v>126</v>
      </c>
      <c r="D17" s="67" t="s">
        <v>92</v>
      </c>
      <c r="E17" s="7" t="s">
        <v>21</v>
      </c>
      <c r="F17" s="8"/>
    </row>
    <row r="18" spans="1:11" ht="18" x14ac:dyDescent="0.35">
      <c r="A18" s="5">
        <v>17</v>
      </c>
      <c r="B18" s="67" t="s">
        <v>127</v>
      </c>
      <c r="C18" s="67" t="s">
        <v>128</v>
      </c>
      <c r="D18" s="67" t="s">
        <v>93</v>
      </c>
      <c r="E18" s="7" t="s">
        <v>21</v>
      </c>
      <c r="F18" s="8"/>
      <c r="H18" s="82" t="s">
        <v>20</v>
      </c>
      <c r="I18" s="82"/>
      <c r="J18" s="82"/>
      <c r="K18" s="82"/>
    </row>
    <row r="19" spans="1:11" ht="15.6" x14ac:dyDescent="0.3">
      <c r="A19" s="5">
        <v>18</v>
      </c>
      <c r="B19" s="67" t="s">
        <v>129</v>
      </c>
      <c r="C19" s="67" t="s">
        <v>130</v>
      </c>
      <c r="D19" s="67" t="s">
        <v>140</v>
      </c>
      <c r="E19" s="7" t="s">
        <v>21</v>
      </c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131</v>
      </c>
      <c r="C20" s="67" t="s">
        <v>132</v>
      </c>
      <c r="D20" s="67" t="s">
        <v>146</v>
      </c>
      <c r="E20" s="7" t="s">
        <v>21</v>
      </c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>
        <v>20</v>
      </c>
      <c r="B21" s="67" t="s">
        <v>87</v>
      </c>
      <c r="C21" s="67" t="s">
        <v>90</v>
      </c>
      <c r="D21" s="67" t="s">
        <v>140</v>
      </c>
      <c r="E21" s="7" t="s">
        <v>21</v>
      </c>
      <c r="F21" s="8"/>
    </row>
    <row r="22" spans="1:11" ht="15.6" x14ac:dyDescent="0.3">
      <c r="A22" s="5">
        <v>21</v>
      </c>
      <c r="B22" s="67" t="s">
        <v>133</v>
      </c>
      <c r="C22" s="67" t="s">
        <v>134</v>
      </c>
      <c r="D22" s="67" t="s">
        <v>146</v>
      </c>
      <c r="E22" s="7" t="s">
        <v>21</v>
      </c>
      <c r="F22" s="8"/>
    </row>
    <row r="23" spans="1:11" ht="15.6" x14ac:dyDescent="0.3">
      <c r="A23" s="5">
        <v>22</v>
      </c>
      <c r="B23" s="67" t="s">
        <v>85</v>
      </c>
      <c r="C23" s="67" t="s">
        <v>89</v>
      </c>
      <c r="D23" s="67" t="s">
        <v>93</v>
      </c>
      <c r="E23" s="7" t="s">
        <v>21</v>
      </c>
      <c r="F23" s="8"/>
      <c r="H23" s="30" t="s">
        <v>22</v>
      </c>
    </row>
    <row r="24" spans="1:11" ht="15.6" x14ac:dyDescent="0.3">
      <c r="A24" s="5">
        <v>23</v>
      </c>
      <c r="B24" s="67" t="s">
        <v>135</v>
      </c>
      <c r="C24" s="67" t="s">
        <v>136</v>
      </c>
      <c r="D24" s="67" t="s">
        <v>139</v>
      </c>
      <c r="E24" s="7" t="s">
        <v>21</v>
      </c>
      <c r="F24" s="8"/>
      <c r="H24" s="31" t="s">
        <v>23</v>
      </c>
    </row>
    <row r="25" spans="1:11" ht="15.6" x14ac:dyDescent="0.3">
      <c r="A25" s="5">
        <v>24</v>
      </c>
      <c r="B25" s="67" t="s">
        <v>137</v>
      </c>
      <c r="C25" s="67" t="s">
        <v>138</v>
      </c>
      <c r="D25" s="67" t="s">
        <v>140</v>
      </c>
      <c r="E25" s="7" t="s">
        <v>9</v>
      </c>
      <c r="F25" s="8"/>
      <c r="H25" s="31" t="s">
        <v>24</v>
      </c>
    </row>
    <row r="26" spans="1:11" ht="15.6" x14ac:dyDescent="0.3">
      <c r="A26" s="5">
        <v>25</v>
      </c>
      <c r="B26" s="67" t="s">
        <v>84</v>
      </c>
      <c r="C26" s="67" t="s">
        <v>88</v>
      </c>
      <c r="D26" s="67" t="s">
        <v>93</v>
      </c>
      <c r="E26" s="7" t="s">
        <v>9</v>
      </c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phoneticPr fontId="19" type="noConversion"/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Startovka!B8</f>
        <v>Marcela Staňková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Startovka!C8</f>
        <v>Biggy Bee od Včelínku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Startovka!D8</f>
        <v>Pyrenejský ovčák s dlouhou srstí v obličeji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Startovka!E8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Výsledky!G8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12.75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9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27</v>
      </c>
      <c r="H27" s="64">
        <f t="shared" si="0"/>
        <v>27</v>
      </c>
      <c r="I27" s="64">
        <f t="shared" si="1"/>
        <v>13.5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278</v>
      </c>
      <c r="E28" s="94"/>
      <c r="F28" s="94"/>
      <c r="G28" s="94"/>
      <c r="H28" s="64">
        <f>SUM(G18:G27)</f>
        <v>278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Startovka!B9</f>
        <v>Dita Hrazdírová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Startovka!C9</f>
        <v>Dixie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Startovka!D9</f>
        <v>Německý ovčák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Startovka!E9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Výsledky!G9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15</v>
      </c>
      <c r="H18" s="64">
        <f t="shared" ref="H18:H27" si="0">SUM(D18*F18)</f>
        <v>15</v>
      </c>
      <c r="I18" s="64">
        <f t="shared" ref="I18:I27" si="1">SUM(((D18+E18)*F18)/2)</f>
        <v>7.5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7.5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22.5</v>
      </c>
      <c r="H21" s="64">
        <f t="shared" si="0"/>
        <v>22.5</v>
      </c>
      <c r="I21" s="64">
        <f t="shared" si="1"/>
        <v>11.25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248.5</v>
      </c>
      <c r="E28" s="94"/>
      <c r="F28" s="94"/>
      <c r="G28" s="94"/>
      <c r="H28" s="64">
        <f>SUM(G18:G27)</f>
        <v>248.5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1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Startovka!B10</f>
        <v>Tereza Vlastníková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Startovka!C10</f>
        <v>Dragon Baldriana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Startovka!D10</f>
        <v>Louisianský leopardí pes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Startovka!E10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Výsledky!G10</f>
        <v>9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171</v>
      </c>
      <c r="E28" s="94"/>
      <c r="F28" s="94"/>
      <c r="G28" s="94"/>
      <c r="H28" s="64">
        <f>SUM(G18:G27)</f>
        <v>171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9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Startovka!B11</f>
        <v>Zita Přichystalová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Startovka!C11</f>
        <v>Besame Bay Vakonič Family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Startovka!D11</f>
        <v>Border collie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Startovka!E11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Výsledky!G11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269</v>
      </c>
      <c r="E28" s="94"/>
      <c r="F28" s="94"/>
      <c r="G28" s="94"/>
      <c r="H28" s="64">
        <f>SUM(G18:G27)</f>
        <v>269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9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Startovka!B12</f>
        <v>Jitka Mokrá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Startovka!C12</f>
        <v>Althea Tenebris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Startovka!D12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Startovka!E12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Výsledky!G12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22</v>
      </c>
      <c r="H23" s="64">
        <f t="shared" si="0"/>
        <v>22</v>
      </c>
      <c r="I23" s="64">
        <f t="shared" si="1"/>
        <v>11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262</v>
      </c>
      <c r="E28" s="94"/>
      <c r="F28" s="94"/>
      <c r="G28" s="94"/>
      <c r="H28" s="64">
        <f>SUM(G18:G27)</f>
        <v>262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Startovka!B13</f>
        <v>Lenka Švondrová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Startovka!C13</f>
        <v>Abbey-Gail z Městeckého mlýna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Startovka!D13</f>
        <v>Manchester teriér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Startovka!E13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Výsledky!G13</f>
        <v>10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6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190</v>
      </c>
      <c r="E28" s="94"/>
      <c r="F28" s="94"/>
      <c r="G28" s="94"/>
      <c r="H28" s="64">
        <f>SUM(G18:G27)</f>
        <v>190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9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Startovka!B14</f>
        <v>Zita Přichystalová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Startovka!C14</f>
        <v>Huricane von don El Ranzo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Startovka!D14</f>
        <v>Sheltie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Startovka!E14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Výsledky!G14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269.5</v>
      </c>
      <c r="E28" s="94"/>
      <c r="F28" s="94"/>
      <c r="G28" s="94"/>
      <c r="H28" s="64">
        <f>SUM(G18:G27)</f>
        <v>269.5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Startovka!B15</f>
        <v>Ivana Trenzova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Startovka!C15</f>
        <v>Aza Artemis Four Lakes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Startovka!D15</f>
        <v>Airedale terier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Startovka!E15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Výsledky!G15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26</v>
      </c>
      <c r="H24" s="64">
        <f t="shared" si="0"/>
        <v>26</v>
      </c>
      <c r="I24" s="64">
        <f t="shared" si="1"/>
        <v>13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277</v>
      </c>
      <c r="E28" s="94"/>
      <c r="F28" s="94"/>
      <c r="G28" s="94"/>
      <c r="H28" s="64">
        <f>SUM(G18:G27)</f>
        <v>277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5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Startovka!B16</f>
        <v>Trenz Martin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Startovka!C16</f>
        <v>Lena MI9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Startovka!D16</f>
        <v>Německý ovčák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Startovka!E16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Výsledky!G16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211</v>
      </c>
      <c r="E28" s="94"/>
      <c r="F28" s="94"/>
      <c r="G28" s="94"/>
      <c r="H28" s="64">
        <f>SUM(G18:G27)</f>
        <v>211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7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Startovka!B17</f>
        <v>Anna Hanzlíková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Startovka!C17</f>
        <v>Genevieve Touch Heavenly Love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Startovka!D17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Startovka!E17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Výsledky!G17</f>
        <v>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26</v>
      </c>
      <c r="H24" s="64">
        <f t="shared" si="0"/>
        <v>26</v>
      </c>
      <c r="I24" s="64">
        <f t="shared" si="1"/>
        <v>13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245</v>
      </c>
      <c r="E28" s="94"/>
      <c r="F28" s="94"/>
      <c r="G28" s="94"/>
      <c r="H28" s="64">
        <f>SUM(G18:G27)</f>
        <v>245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J12" sqref="J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36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70</v>
      </c>
      <c r="G3" s="34">
        <f>IF(F3="Celkový dojem",2,IF(F3="Odložení vsedě ve skupině",3,IF(F3="Odložení za pochodu",3,4)))</f>
        <v>4</v>
      </c>
      <c r="I3" s="37">
        <v>1</v>
      </c>
      <c r="J3" s="38" t="s">
        <v>37</v>
      </c>
      <c r="K3" s="37">
        <f>IF(J3="Celkový dojem",2,IF(J3="Chůze u nohy",4,IF(J3="Ovladatelnost na dálku",4,IF(J3="Vyslání do čtverce, položení a přivolání",4,3))))</f>
        <v>4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34</v>
      </c>
      <c r="C4" s="34">
        <f>IF(B4="Celkový dojem",2,IF(B4="Přivolání",4,IF(B4="Ovladatelnost na dálku",4,IF(B4="Držení aportovací činky",4,3))))</f>
        <v>4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78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74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 t="s">
        <v>73</v>
      </c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39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 t="s">
        <v>33</v>
      </c>
      <c r="K6" s="37">
        <f t="shared" si="1"/>
        <v>4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32</v>
      </c>
      <c r="C7" s="34">
        <f t="shared" si="3"/>
        <v>3</v>
      </c>
      <c r="D7" s="36"/>
      <c r="E7" s="37">
        <v>5</v>
      </c>
      <c r="F7" s="38" t="s">
        <v>32</v>
      </c>
      <c r="G7" s="34">
        <f t="shared" si="0"/>
        <v>4</v>
      </c>
      <c r="I7" s="37">
        <v>5</v>
      </c>
      <c r="J7" s="38" t="s">
        <v>38</v>
      </c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33</v>
      </c>
      <c r="C8" s="34">
        <f t="shared" si="3"/>
        <v>4</v>
      </c>
      <c r="D8" s="36"/>
      <c r="E8" s="37">
        <v>6</v>
      </c>
      <c r="F8" s="38" t="s">
        <v>33</v>
      </c>
      <c r="G8" s="34">
        <f t="shared" si="0"/>
        <v>4</v>
      </c>
      <c r="I8" s="37">
        <v>6</v>
      </c>
      <c r="J8" s="38" t="s">
        <v>32</v>
      </c>
      <c r="K8" s="37">
        <f t="shared" si="1"/>
        <v>4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75</v>
      </c>
      <c r="C9" s="34">
        <f t="shared" si="3"/>
        <v>4</v>
      </c>
      <c r="D9" s="36"/>
      <c r="E9" s="37">
        <v>7</v>
      </c>
      <c r="F9" s="38" t="s">
        <v>81</v>
      </c>
      <c r="G9" s="34">
        <f t="shared" si="0"/>
        <v>4</v>
      </c>
      <c r="I9" s="37">
        <v>7</v>
      </c>
      <c r="J9" s="38" t="s">
        <v>35</v>
      </c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76</v>
      </c>
      <c r="C10" s="34">
        <f t="shared" si="3"/>
        <v>3</v>
      </c>
      <c r="D10" s="36"/>
      <c r="E10" s="76">
        <v>8</v>
      </c>
      <c r="F10" s="77" t="s">
        <v>41</v>
      </c>
      <c r="G10" s="34">
        <f t="shared" si="0"/>
        <v>2</v>
      </c>
      <c r="I10" s="37">
        <v>8</v>
      </c>
      <c r="J10" s="38" t="s">
        <v>69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41</v>
      </c>
      <c r="C11" s="34">
        <f t="shared" si="3"/>
        <v>2</v>
      </c>
      <c r="D11" s="36"/>
      <c r="E11" s="80">
        <v>9</v>
      </c>
      <c r="F11" s="81" t="s">
        <v>30</v>
      </c>
      <c r="G11" s="34">
        <f t="shared" si="0"/>
        <v>3</v>
      </c>
      <c r="I11" s="37">
        <v>9</v>
      </c>
      <c r="J11" s="38" t="s">
        <v>41</v>
      </c>
      <c r="K11" s="37">
        <f t="shared" si="1"/>
        <v>2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30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 t="s">
        <v>31</v>
      </c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6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Startovka!B18</f>
        <v>Ivana Křivánková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Startovka!C18</f>
        <v>Antracite Bohemian Crystals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Startovka!D18</f>
        <v>Chodský pes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Startovka!E18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Výsledky!G18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265</v>
      </c>
      <c r="E28" s="94"/>
      <c r="F28" s="94"/>
      <c r="G28" s="94"/>
      <c r="H28" s="64">
        <f>SUM(G18:G27)</f>
        <v>265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6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Startovka!B19</f>
        <v>Eliška Zemene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Startovka!C19</f>
        <v>Devilish Trick Just in Style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Startovka!D19</f>
        <v>Border collie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Startovka!E19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Výsledky!G19</f>
        <v>12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8.5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34</v>
      </c>
      <c r="H18" s="64">
        <f t="shared" ref="H18:H27" si="0">SUM(D18*F18)</f>
        <v>34</v>
      </c>
      <c r="I18" s="64">
        <f t="shared" ref="I18:I27" si="1">SUM(((D18+E18)*F18)/2)</f>
        <v>17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178</v>
      </c>
      <c r="E28" s="94"/>
      <c r="F28" s="94"/>
      <c r="G28" s="94"/>
      <c r="H28" s="64">
        <f>SUM(G18:G27)</f>
        <v>178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6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Startovka!B20</f>
        <v>Lenka Johnová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Startovka!C20</f>
        <v>Glow Rush Red Treasure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Startovka!D20</f>
        <v>NSDTR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Startovka!E20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Výsledky!G20</f>
        <v>11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179.5</v>
      </c>
      <c r="E28" s="94"/>
      <c r="F28" s="94"/>
      <c r="G28" s="94"/>
      <c r="H28" s="64">
        <f>SUM(G18:G27)</f>
        <v>179.5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5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Startovka!B21</f>
        <v>Markéta Sedláčková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Startovka!C21</f>
        <v>Get Up Flann Cherusker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Startovka!D21</f>
        <v>Border collie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Startovka!A21</f>
        <v>20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Startovka!E21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Výsledky!G21</f>
        <v>9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7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28</v>
      </c>
      <c r="H18" s="64">
        <f t="shared" ref="H18:H27" si="0">SUM(D18*F18)</f>
        <v>28</v>
      </c>
      <c r="I18" s="64">
        <f t="shared" ref="I18:I27" si="1">SUM(((D18+E18)*F18)/2)</f>
        <v>14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203</v>
      </c>
      <c r="E28" s="94"/>
      <c r="F28" s="94"/>
      <c r="G28" s="94"/>
      <c r="H28" s="64">
        <f>SUM(G18:G27)</f>
        <v>203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6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Startovka!B22</f>
        <v>Miroslava Kubicová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Startovka!C22</f>
        <v>Abby¨s Elves Skyla z Jesenické smečky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Startovka!D22</f>
        <v>NSDTR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Startovka!A22</f>
        <v>21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Startovka!E22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Výsledky!G22</f>
        <v>13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146</v>
      </c>
      <c r="E28" s="94"/>
      <c r="F28" s="94"/>
      <c r="G28" s="94"/>
      <c r="H28" s="64">
        <f>SUM(G18:G27)</f>
        <v>146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7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Startovka!B23</f>
        <v>Marie Kavalcová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Startovka!C23</f>
        <v xml:space="preserve">Beira od Koryta Šatavy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Startovka!D23</f>
        <v>Chodský pes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Startovka!A23</f>
        <v>22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Startovka!E23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Výsledky!G23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 t="shared" ref="H18:H27" si="0">SUM(D18*F18)</f>
        <v>40</v>
      </c>
      <c r="I18" s="64">
        <f t="shared" ref="I18:I27" si="1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6.5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0"/>
        <v>19.5</v>
      </c>
      <c r="I20" s="64">
        <f t="shared" si="1"/>
        <v>9.75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271.5</v>
      </c>
      <c r="E28" s="94"/>
      <c r="F28" s="94"/>
      <c r="G28" s="94"/>
      <c r="H28" s="64">
        <f>SUM(G18:G27)</f>
        <v>271.5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2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Startovka!B24</f>
        <v>Michaela Dvořáková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Startovka!C24</f>
        <v>Aslan Mystic SiggiDante from Moravia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Startovka!D24</f>
        <v>Portugalský vodní pes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Startovka!A24</f>
        <v>23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Startovka!E24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Výsledky!G24</f>
        <v>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251.5</v>
      </c>
      <c r="E28" s="94"/>
      <c r="F28" s="94"/>
      <c r="G28" s="94"/>
      <c r="H28" s="64">
        <f>SUM(G18:G27)</f>
        <v>251.5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6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Startovka!B25</f>
        <v>Petra Pekárková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Startovka!C25</f>
        <v>Corvin Reesheja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Startovka!D25</f>
        <v>Border collie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Startovka!A25</f>
        <v>24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Startovka!E25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Výsledky!G25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do čtverce, položení a 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8.5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25.5</v>
      </c>
      <c r="H19" s="64">
        <f t="shared" si="0"/>
        <v>25.5</v>
      </c>
      <c r="I19" s="64">
        <f t="shared" si="1"/>
        <v>12.75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15</v>
      </c>
      <c r="H27" s="64">
        <f t="shared" si="0"/>
        <v>15</v>
      </c>
      <c r="I27" s="64">
        <f t="shared" si="1"/>
        <v>7.5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246.5</v>
      </c>
      <c r="E28" s="94"/>
      <c r="F28" s="94"/>
      <c r="G28" s="94"/>
      <c r="H28" s="64">
        <f>SUM(G18:G27)</f>
        <v>246.5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5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Startovka!B26</f>
        <v>Bronislava Šedivá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Startovka!C26</f>
        <v>Frenn Fabaro Silesia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Startovka!D26</f>
        <v>Chodský pes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Startovka!A26</f>
        <v>25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Startovka!E26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Výsledky!G26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do čtverce, položení a přivolání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6.5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0"/>
        <v>19.5</v>
      </c>
      <c r="I20" s="64">
        <f t="shared" si="1"/>
        <v>9.75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226</v>
      </c>
      <c r="E28" s="94"/>
      <c r="F28" s="94"/>
      <c r="G28" s="94"/>
      <c r="H28" s="64">
        <f>SUM(G18:G27)</f>
        <v>226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abSelected="1" workbookViewId="0">
      <selection activeCell="H2" sqref="H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Marie Potůčková</v>
      </c>
      <c r="C2" s="70" t="str">
        <f>Startovka!C2</f>
        <v xml:space="preserve">Ares Siggi Dante from Moravia </v>
      </c>
      <c r="D2" s="70" t="str">
        <f>Startovka!D2</f>
        <v>Portugalský vodní pes</v>
      </c>
      <c r="E2" s="70" t="str">
        <f>Startovka!E2</f>
        <v>OB-Z</v>
      </c>
      <c r="F2" s="70" t="str">
        <f>Startovka!I3</f>
        <v>Cituška zkoušky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10</v>
      </c>
      <c r="H2" s="72">
        <f>'1'!D28</f>
        <v>93</v>
      </c>
      <c r="I2" s="73" t="str">
        <f>'1'!D29</f>
        <v>Nehodnocen</v>
      </c>
      <c r="J2" s="41"/>
      <c r="K2" s="43">
        <f t="shared" ref="K2:K33" si="1">IF(E2="OB-Z",(H2)," ")</f>
        <v>93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Monika Semerádová</v>
      </c>
      <c r="C3" s="70" t="str">
        <f>Startovka!C3</f>
        <v>Candy Lee Castle</v>
      </c>
      <c r="D3" s="70" t="str">
        <f>Startovka!D3</f>
        <v>Sheltie</v>
      </c>
      <c r="E3" s="70" t="str">
        <f>Startovka!E3</f>
        <v>OB-Z</v>
      </c>
      <c r="F3" s="70" t="str">
        <f>Startovka!I3</f>
        <v>Cituška zkoušky</v>
      </c>
      <c r="G3" s="70">
        <f t="shared" si="0"/>
        <v>5</v>
      </c>
      <c r="H3" s="74">
        <f>'2'!D28</f>
        <v>240.5</v>
      </c>
      <c r="I3" s="75" t="str">
        <f>'2'!D29</f>
        <v>Velmi dobře</v>
      </c>
      <c r="J3" s="41"/>
      <c r="K3" s="43">
        <f t="shared" si="1"/>
        <v>240.5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Hana Rožková</v>
      </c>
      <c r="C4" s="70" t="str">
        <f>Startovka!C4</f>
        <v>Ambra Daisy Vapemateam</v>
      </c>
      <c r="D4" s="70" t="str">
        <f>Startovka!D4</f>
        <v>Border collie</v>
      </c>
      <c r="E4" s="70" t="str">
        <f>Startovka!E4</f>
        <v>OB-Z</v>
      </c>
      <c r="F4" s="70" t="str">
        <f>Startovka!I3</f>
        <v>Cituška zkoušky</v>
      </c>
      <c r="G4" s="71">
        <f t="shared" si="0"/>
        <v>7</v>
      </c>
      <c r="H4" s="72">
        <f>'3'!D28</f>
        <v>225.5</v>
      </c>
      <c r="I4" s="75" t="str">
        <f>'3'!D29</f>
        <v>Velmi dobře</v>
      </c>
      <c r="J4" s="41"/>
      <c r="K4" s="43">
        <f t="shared" si="1"/>
        <v>225.5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Lucie Baldíková</v>
      </c>
      <c r="C5" s="70" t="str">
        <f>Startovka!C5</f>
        <v>Domino Effect Justinstyle</v>
      </c>
      <c r="D5" s="70" t="str">
        <f>Startovka!D5</f>
        <v>Border collie</v>
      </c>
      <c r="E5" s="70" t="str">
        <f>Startovka!E5</f>
        <v>OB-Z</v>
      </c>
      <c r="F5" s="70" t="str">
        <f>Startovka!I3</f>
        <v>Cituška zkoušky</v>
      </c>
      <c r="G5" s="70">
        <f t="shared" si="0"/>
        <v>8</v>
      </c>
      <c r="H5" s="74">
        <f>'4'!D28</f>
        <v>196.5</v>
      </c>
      <c r="I5" s="75" t="str">
        <f>'4'!D29</f>
        <v>Dobře</v>
      </c>
      <c r="J5" s="41"/>
      <c r="K5" s="43">
        <f t="shared" si="1"/>
        <v>196.5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Bára Vidláková</v>
      </c>
      <c r="C6" s="70" t="str">
        <f>Startovka!C6</f>
        <v>Mia</v>
      </c>
      <c r="D6" s="70" t="str">
        <f>Startovka!D6</f>
        <v>Kříženec</v>
      </c>
      <c r="E6" s="70" t="str">
        <f>Startovka!E6</f>
        <v>OB-Z</v>
      </c>
      <c r="F6" s="70" t="str">
        <f>Startovka!I3</f>
        <v>Cituška zkoušky</v>
      </c>
      <c r="G6" s="71">
        <f t="shared" si="0"/>
        <v>1</v>
      </c>
      <c r="H6" s="72">
        <f>'5'!D28</f>
        <v>279.5</v>
      </c>
      <c r="I6" s="75" t="str">
        <f>'5'!D29</f>
        <v>Výborně</v>
      </c>
      <c r="J6" s="41"/>
      <c r="K6" s="43">
        <f t="shared" si="1"/>
        <v>279.5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Štěpánka Šimůnková</v>
      </c>
      <c r="C7" s="70" t="str">
        <f>Startovka!C7</f>
        <v>Amedee Navarre D’anjou</v>
      </c>
      <c r="D7" s="70" t="str">
        <f>Startovka!D7</f>
        <v>Louisianský leopardí pes</v>
      </c>
      <c r="E7" s="70" t="str">
        <f>Startovka!E7</f>
        <v>OB-Z</v>
      </c>
      <c r="F7" s="70" t="str">
        <f>Startovka!I3</f>
        <v>Cituška zkoušky</v>
      </c>
      <c r="G7" s="70">
        <f t="shared" si="0"/>
        <v>6</v>
      </c>
      <c r="H7" s="72">
        <f>'6'!D28</f>
        <v>234.5</v>
      </c>
      <c r="I7" s="75" t="str">
        <f>'6'!D29</f>
        <v>Velmi dobře</v>
      </c>
      <c r="J7" s="41"/>
      <c r="K7" s="43">
        <f t="shared" si="1"/>
        <v>234.5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Marcela Staňková</v>
      </c>
      <c r="C8" s="70" t="str">
        <f>Startovka!C8</f>
        <v>Biggy Bee od Včelínku</v>
      </c>
      <c r="D8" s="70" t="str">
        <f>Startovka!D8</f>
        <v>Pyrenejský ovčák s dlouhou srstí v obličeji</v>
      </c>
      <c r="E8" s="70" t="str">
        <f>Startovka!E8</f>
        <v>OB-Z</v>
      </c>
      <c r="F8" s="70" t="str">
        <f>Startovka!I3</f>
        <v>Cituška zkoušky</v>
      </c>
      <c r="G8" s="71">
        <f t="shared" si="0"/>
        <v>2</v>
      </c>
      <c r="H8" s="74">
        <f>'7'!D28</f>
        <v>278</v>
      </c>
      <c r="I8" s="75" t="str">
        <f>'7'!D29</f>
        <v>Výborně</v>
      </c>
      <c r="J8" s="41"/>
      <c r="K8" s="43">
        <f t="shared" si="1"/>
        <v>278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Dita Hrazdírová</v>
      </c>
      <c r="C9" s="70" t="str">
        <f>Startovka!C9</f>
        <v>Dixie</v>
      </c>
      <c r="D9" s="70" t="str">
        <f>Startovka!D9</f>
        <v>Německý ovčák</v>
      </c>
      <c r="E9" s="70" t="str">
        <f>Startovka!E9</f>
        <v>OB-Z</v>
      </c>
      <c r="F9" s="70" t="str">
        <f>Startovka!I3</f>
        <v>Cituška zkoušky</v>
      </c>
      <c r="G9" s="70">
        <f t="shared" si="0"/>
        <v>4</v>
      </c>
      <c r="H9" s="72">
        <f>'8'!D28</f>
        <v>248.5</v>
      </c>
      <c r="I9" s="75" t="str">
        <f>'8'!D29</f>
        <v>Velmi dobře</v>
      </c>
      <c r="J9" s="41"/>
      <c r="K9" s="43">
        <f t="shared" si="1"/>
        <v>248.5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Tereza Vlastníková</v>
      </c>
      <c r="C10" s="70" t="str">
        <f>Startovka!C10</f>
        <v>Dragon Baldriana</v>
      </c>
      <c r="D10" s="70" t="str">
        <f>Startovka!D10</f>
        <v>Louisianský leopardí pes</v>
      </c>
      <c r="E10" s="70" t="str">
        <f>Startovka!E10</f>
        <v>OB-Z</v>
      </c>
      <c r="F10" s="70" t="str">
        <f>Startovka!I3</f>
        <v>Cituška zkoušky</v>
      </c>
      <c r="G10" s="71">
        <f t="shared" si="0"/>
        <v>9</v>
      </c>
      <c r="H10" s="74">
        <f>'9'!D28</f>
        <v>171</v>
      </c>
      <c r="I10" s="75" t="str">
        <f>'9'!D29</f>
        <v>Nehodnocen</v>
      </c>
      <c r="J10" s="41"/>
      <c r="K10" s="43">
        <f t="shared" si="1"/>
        <v>171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Zita Přichystalová</v>
      </c>
      <c r="C11" s="70" t="str">
        <f>Startovka!C11</f>
        <v>Besame Bay Vakonič Family</v>
      </c>
      <c r="D11" s="70" t="str">
        <f>Startovka!D11</f>
        <v>Border collie</v>
      </c>
      <c r="E11" s="70" t="str">
        <f>Startovka!E11</f>
        <v>OB-Z</v>
      </c>
      <c r="F11" s="70" t="str">
        <f>Startovka!I3</f>
        <v>Cituška zkoušky</v>
      </c>
      <c r="G11" s="70">
        <f t="shared" si="0"/>
        <v>3</v>
      </c>
      <c r="H11" s="72">
        <f>'10'!D28</f>
        <v>269</v>
      </c>
      <c r="I11" s="75" t="str">
        <f>'10'!D29</f>
        <v>Výborně</v>
      </c>
      <c r="J11" s="41"/>
      <c r="K11" s="43">
        <f t="shared" si="1"/>
        <v>269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Jitka Mokrá</v>
      </c>
      <c r="C12" s="70" t="str">
        <f>Startovka!C12</f>
        <v>Althea Tenebris</v>
      </c>
      <c r="D12" s="70" t="str">
        <f>Startovka!D12</f>
        <v>Australský ovčák</v>
      </c>
      <c r="E12" s="70" t="str">
        <f>Startovka!E12</f>
        <v>OB1</v>
      </c>
      <c r="F12" s="70" t="str">
        <f>Startovka!I3</f>
        <v>Cituška zkoušky</v>
      </c>
      <c r="G12" s="71">
        <f t="shared" si="0"/>
        <v>5</v>
      </c>
      <c r="H12" s="72">
        <f>'11'!D28</f>
        <v>262</v>
      </c>
      <c r="I12" s="75" t="str">
        <f>'11'!D29</f>
        <v>Výborně</v>
      </c>
      <c r="J12" s="41"/>
      <c r="K12" s="43" t="str">
        <f t="shared" si="1"/>
        <v xml:space="preserve"> </v>
      </c>
      <c r="L12" s="43">
        <f t="shared" si="2"/>
        <v>262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Lenka Švondrová</v>
      </c>
      <c r="C13" s="70" t="str">
        <f>Startovka!C13</f>
        <v>Abbey-Gail z Městeckého mlýna</v>
      </c>
      <c r="D13" s="70" t="str">
        <f>Startovka!D13</f>
        <v>Manchester teriér</v>
      </c>
      <c r="E13" s="70" t="str">
        <f>Startovka!E13</f>
        <v>OB1</v>
      </c>
      <c r="F13" s="70" t="str">
        <f>Startovka!I3</f>
        <v>Cituška zkoušky</v>
      </c>
      <c r="G13" s="70">
        <f t="shared" si="0"/>
        <v>10</v>
      </c>
      <c r="H13" s="74">
        <f>'12'!D28</f>
        <v>190</v>
      </c>
      <c r="I13" s="75" t="str">
        <f>'12'!D29</f>
        <v>Nehodnocen</v>
      </c>
      <c r="J13" s="41"/>
      <c r="K13" s="43" t="str">
        <f t="shared" si="1"/>
        <v xml:space="preserve"> </v>
      </c>
      <c r="L13" s="43">
        <f t="shared" si="2"/>
        <v>190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Zita Přichystalová</v>
      </c>
      <c r="C14" s="70" t="str">
        <f>Startovka!C14</f>
        <v>Huricane von don El Ranzo</v>
      </c>
      <c r="D14" s="70" t="str">
        <f>Startovka!D14</f>
        <v>Sheltie</v>
      </c>
      <c r="E14" s="70" t="str">
        <f>Startovka!E14</f>
        <v>OB1</v>
      </c>
      <c r="F14" s="70" t="str">
        <f>Startovka!I3</f>
        <v>Cituška zkoušky</v>
      </c>
      <c r="G14" s="71">
        <f t="shared" si="0"/>
        <v>3</v>
      </c>
      <c r="H14" s="72">
        <f>'13'!D28</f>
        <v>269.5</v>
      </c>
      <c r="I14" s="75" t="str">
        <f>'13'!D29</f>
        <v>Výborně</v>
      </c>
      <c r="J14" s="41"/>
      <c r="K14" s="43" t="str">
        <f t="shared" si="1"/>
        <v xml:space="preserve"> </v>
      </c>
      <c r="L14" s="43">
        <f t="shared" si="2"/>
        <v>269.5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Ivana Trenzova</v>
      </c>
      <c r="C15" s="70" t="str">
        <f>Startovka!C15</f>
        <v>Aza Artemis Four Lakes</v>
      </c>
      <c r="D15" s="70" t="str">
        <f>Startovka!D15</f>
        <v>Airedale terier</v>
      </c>
      <c r="E15" s="70" t="str">
        <f>Startovka!E15</f>
        <v>OB1</v>
      </c>
      <c r="F15" s="70" t="str">
        <f>Startovka!I3</f>
        <v>Cituška zkoušky</v>
      </c>
      <c r="G15" s="70">
        <f t="shared" si="0"/>
        <v>1</v>
      </c>
      <c r="H15" s="74">
        <f>'14'!D28</f>
        <v>277</v>
      </c>
      <c r="I15" s="75" t="str">
        <f>'14'!D29</f>
        <v>Výborně</v>
      </c>
      <c r="J15" s="41"/>
      <c r="K15" s="43" t="str">
        <f t="shared" si="1"/>
        <v xml:space="preserve"> </v>
      </c>
      <c r="L15" s="43">
        <f t="shared" si="2"/>
        <v>277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Trenz Martin</v>
      </c>
      <c r="C16" s="70" t="str">
        <f>Startovka!C16</f>
        <v>Lena MI9</v>
      </c>
      <c r="D16" s="70" t="str">
        <f>Startovka!D16</f>
        <v>Německý ovčák</v>
      </c>
      <c r="E16" s="70" t="str">
        <f>Startovka!E16</f>
        <v>OB1</v>
      </c>
      <c r="F16" s="70" t="str">
        <f>Startovka!I3</f>
        <v>Cituška zkoušky</v>
      </c>
      <c r="G16" s="71">
        <f t="shared" si="0"/>
        <v>8</v>
      </c>
      <c r="H16" s="72">
        <f>'15'!D28</f>
        <v>211</v>
      </c>
      <c r="I16" s="75" t="str">
        <f>'15'!D29</f>
        <v>Dobře</v>
      </c>
      <c r="J16" s="41"/>
      <c r="K16" s="43" t="str">
        <f t="shared" si="1"/>
        <v xml:space="preserve"> </v>
      </c>
      <c r="L16" s="43">
        <f t="shared" si="2"/>
        <v>211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Anna Hanzlíková</v>
      </c>
      <c r="C17" s="70" t="str">
        <f>Startovka!C17</f>
        <v>Genevieve Touch Heavenly Love</v>
      </c>
      <c r="D17" s="70" t="str">
        <f>Startovka!D17</f>
        <v>Australský ovčák</v>
      </c>
      <c r="E17" s="70" t="str">
        <f>Startovka!E17</f>
        <v>OB1</v>
      </c>
      <c r="F17" s="70" t="str">
        <f>Startovka!I3</f>
        <v>Cituška zkoušky</v>
      </c>
      <c r="G17" s="70">
        <f t="shared" si="0"/>
        <v>7</v>
      </c>
      <c r="H17" s="74">
        <f>'16'!D28</f>
        <v>245</v>
      </c>
      <c r="I17" s="75" t="str">
        <f>'16'!D29</f>
        <v>Velmi dobře</v>
      </c>
      <c r="J17" s="41"/>
      <c r="K17" s="43" t="str">
        <f t="shared" si="1"/>
        <v xml:space="preserve"> </v>
      </c>
      <c r="L17" s="43">
        <f t="shared" si="2"/>
        <v>245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Ivana Křivánková</v>
      </c>
      <c r="C18" s="70" t="str">
        <f>Startovka!C18</f>
        <v>Antracite Bohemian Crystals</v>
      </c>
      <c r="D18" s="70" t="str">
        <f>Startovka!D18</f>
        <v>Chodský pes</v>
      </c>
      <c r="E18" s="70" t="str">
        <f>Startovka!E18</f>
        <v>OB1</v>
      </c>
      <c r="F18" s="70" t="str">
        <f>Startovka!I3</f>
        <v>Cituška zkoušky</v>
      </c>
      <c r="G18" s="71">
        <f t="shared" si="0"/>
        <v>4</v>
      </c>
      <c r="H18" s="72">
        <f>'17'!D28</f>
        <v>265</v>
      </c>
      <c r="I18" s="75" t="str">
        <f>'17'!D29</f>
        <v>Výborně</v>
      </c>
      <c r="J18" s="41"/>
      <c r="K18" s="43" t="str">
        <f t="shared" si="1"/>
        <v xml:space="preserve"> </v>
      </c>
      <c r="L18" s="43">
        <f t="shared" si="2"/>
        <v>265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Eliška Zemene</v>
      </c>
      <c r="C19" s="70" t="str">
        <f>Startovka!C19</f>
        <v>Devilish Trick Just in Style</v>
      </c>
      <c r="D19" s="70" t="str">
        <f>Startovka!D19</f>
        <v>Border collie</v>
      </c>
      <c r="E19" s="70" t="str">
        <f>Startovka!E19</f>
        <v>OB1</v>
      </c>
      <c r="F19" s="70" t="str">
        <f>Startovka!I3</f>
        <v>Cituška zkoušky</v>
      </c>
      <c r="G19" s="70">
        <f t="shared" si="0"/>
        <v>12</v>
      </c>
      <c r="H19" s="74">
        <f>'18'!D28</f>
        <v>178</v>
      </c>
      <c r="I19" s="75" t="str">
        <f>'18'!D29</f>
        <v>Nehodnocen</v>
      </c>
      <c r="J19" s="41"/>
      <c r="K19" s="43" t="str">
        <f t="shared" si="1"/>
        <v xml:space="preserve"> </v>
      </c>
      <c r="L19" s="43">
        <f t="shared" si="2"/>
        <v>178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Lenka Johnová</v>
      </c>
      <c r="C20" s="70" t="str">
        <f>Startovka!C20</f>
        <v>Glow Rush Red Treasure</v>
      </c>
      <c r="D20" s="70" t="str">
        <f>Startovka!D20</f>
        <v>NSDTR</v>
      </c>
      <c r="E20" s="70" t="str">
        <f>Startovka!E20</f>
        <v>OB1</v>
      </c>
      <c r="F20" s="70" t="str">
        <f>Startovka!I3</f>
        <v>Cituška zkoušky</v>
      </c>
      <c r="G20" s="71">
        <f t="shared" si="0"/>
        <v>11</v>
      </c>
      <c r="H20" s="72">
        <f>'19'!D28</f>
        <v>179.5</v>
      </c>
      <c r="I20" s="75" t="str">
        <f>'19'!D29</f>
        <v>Nehodnocen</v>
      </c>
      <c r="J20" s="41"/>
      <c r="K20" s="43" t="str">
        <f t="shared" si="1"/>
        <v xml:space="preserve"> </v>
      </c>
      <c r="L20" s="43">
        <f t="shared" si="2"/>
        <v>179.5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Markéta Sedláčková</v>
      </c>
      <c r="C21" s="70" t="str">
        <f>Startovka!C21</f>
        <v>Get Up Flann Cherusker</v>
      </c>
      <c r="D21" s="70" t="str">
        <f>Startovka!D21</f>
        <v>Border collie</v>
      </c>
      <c r="E21" s="70" t="str">
        <f>Startovka!E21</f>
        <v>OB1</v>
      </c>
      <c r="F21" s="70" t="str">
        <f>Startovka!I3</f>
        <v>Cituška zkoušky</v>
      </c>
      <c r="G21" s="70">
        <f t="shared" si="0"/>
        <v>9</v>
      </c>
      <c r="H21" s="74">
        <f>'20'!D28</f>
        <v>203</v>
      </c>
      <c r="I21" s="75" t="str">
        <f>'20'!D29</f>
        <v>Dobře</v>
      </c>
      <c r="J21" s="41"/>
      <c r="K21" s="43" t="str">
        <f t="shared" si="1"/>
        <v xml:space="preserve"> </v>
      </c>
      <c r="L21" s="43">
        <f t="shared" si="2"/>
        <v>203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21</v>
      </c>
      <c r="B22" s="70" t="str">
        <f>Startovka!B22</f>
        <v>Miroslava Kubicová</v>
      </c>
      <c r="C22" s="70" t="str">
        <f>Startovka!C22</f>
        <v>Abby¨s Elves Skyla z Jesenické smečky</v>
      </c>
      <c r="D22" s="70" t="str">
        <f>Startovka!D22</f>
        <v>NSDTR</v>
      </c>
      <c r="E22" s="70" t="str">
        <f>Startovka!E22</f>
        <v>OB1</v>
      </c>
      <c r="F22" s="70" t="str">
        <f>Startovka!I3</f>
        <v>Cituška zkoušky</v>
      </c>
      <c r="G22" s="71">
        <f t="shared" si="0"/>
        <v>13</v>
      </c>
      <c r="H22" s="72">
        <f>'21'!D28</f>
        <v>146</v>
      </c>
      <c r="I22" s="75" t="str">
        <f>'21'!D29</f>
        <v>Nehodnocen</v>
      </c>
      <c r="J22" s="41"/>
      <c r="K22" s="43" t="str">
        <f t="shared" si="1"/>
        <v xml:space="preserve"> </v>
      </c>
      <c r="L22" s="43">
        <f t="shared" si="2"/>
        <v>146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22</v>
      </c>
      <c r="B23" s="70" t="str">
        <f>Startovka!B23</f>
        <v>Marie Kavalcová</v>
      </c>
      <c r="C23" s="70" t="str">
        <f>Startovka!C23</f>
        <v xml:space="preserve">Beira od Koryta Šatavy </v>
      </c>
      <c r="D23" s="70" t="str">
        <f>Startovka!D23</f>
        <v>Chodský pes</v>
      </c>
      <c r="E23" s="70" t="str">
        <f>Startovka!E23</f>
        <v>OB1</v>
      </c>
      <c r="F23" s="70" t="str">
        <f>Startovka!I3</f>
        <v>Cituška zkoušky</v>
      </c>
      <c r="G23" s="70">
        <f t="shared" si="0"/>
        <v>2</v>
      </c>
      <c r="H23" s="74">
        <f>'22'!D28</f>
        <v>271.5</v>
      </c>
      <c r="I23" s="75" t="str">
        <f>'22'!D29</f>
        <v>Výborně</v>
      </c>
      <c r="J23" s="41"/>
      <c r="K23" s="43" t="str">
        <f t="shared" si="1"/>
        <v xml:space="preserve"> </v>
      </c>
      <c r="L23" s="43">
        <f t="shared" si="2"/>
        <v>271.5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23</v>
      </c>
      <c r="B24" s="70" t="str">
        <f>Startovka!B24</f>
        <v>Michaela Dvořáková</v>
      </c>
      <c r="C24" s="70" t="str">
        <f>Startovka!C24</f>
        <v>Aslan Mystic SiggiDante from Moravia</v>
      </c>
      <c r="D24" s="70" t="str">
        <f>Startovka!D24</f>
        <v>Portugalský vodní pes</v>
      </c>
      <c r="E24" s="70" t="str">
        <f>Startovka!E24</f>
        <v>OB1</v>
      </c>
      <c r="F24" s="70" t="str">
        <f>Startovka!I3</f>
        <v>Cituška zkoušky</v>
      </c>
      <c r="G24" s="71">
        <f t="shared" si="0"/>
        <v>6</v>
      </c>
      <c r="H24" s="72">
        <f>'23'!D28</f>
        <v>251.5</v>
      </c>
      <c r="I24" s="75" t="str">
        <f>'23'!D29</f>
        <v>Velmi dobře</v>
      </c>
      <c r="J24" s="41"/>
      <c r="K24" s="43" t="str">
        <f t="shared" si="1"/>
        <v xml:space="preserve"> </v>
      </c>
      <c r="L24" s="43">
        <f t="shared" si="2"/>
        <v>251.5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24</v>
      </c>
      <c r="B25" s="70" t="str">
        <f>Startovka!B25</f>
        <v>Petra Pekárková</v>
      </c>
      <c r="C25" s="70" t="str">
        <f>Startovka!C25</f>
        <v>Corvin Reesheja</v>
      </c>
      <c r="D25" s="70" t="str">
        <f>Startovka!D25</f>
        <v>Border collie</v>
      </c>
      <c r="E25" s="70" t="str">
        <f>Startovka!E25</f>
        <v>OB2</v>
      </c>
      <c r="F25" s="70" t="str">
        <f>Startovka!I3</f>
        <v>Cituška zkoušky</v>
      </c>
      <c r="G25" s="70">
        <f t="shared" si="0"/>
        <v>1</v>
      </c>
      <c r="H25" s="74">
        <f>'24'!D28</f>
        <v>246.5</v>
      </c>
      <c r="I25" s="75" t="str">
        <f>'24'!D29</f>
        <v>Velmi dobře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>
        <f t="shared" si="3"/>
        <v>246.5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25</v>
      </c>
      <c r="B26" s="70" t="str">
        <f>Startovka!B26</f>
        <v>Bronislava Šedivá</v>
      </c>
      <c r="C26" s="70" t="str">
        <f>Startovka!C26</f>
        <v>Frenn Fabaro Silesia</v>
      </c>
      <c r="D26" s="70" t="str">
        <f>Startovka!D26</f>
        <v>Chodský pes</v>
      </c>
      <c r="E26" s="70" t="str">
        <f>Startovka!E26</f>
        <v>OB2</v>
      </c>
      <c r="F26" s="70" t="str">
        <f>Startovka!I3</f>
        <v>Cituška zkoušky</v>
      </c>
      <c r="G26" s="71">
        <f t="shared" si="0"/>
        <v>2</v>
      </c>
      <c r="H26" s="72">
        <f>'25'!D28</f>
        <v>226</v>
      </c>
      <c r="I26" s="75" t="str">
        <f>'25'!D29</f>
        <v>Velmi dobře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>
        <f t="shared" si="3"/>
        <v>226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Cituška zkoušky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Cituška zkoušky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Cituška zkoušky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Cituška zkoušky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Cituška zkoušky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Cituška zkoušky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Cituška zkoušky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Cituška zkoušky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Cituška zkoušky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Cituška zkoušky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Cituška zkoušky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Cituška zkoušky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Cituška zkoušky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Cituška zkoušky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Cituška zkoušky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Cituška zkoušky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Cituška zkoušky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Cituška zkoušky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Cituška zkoušky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Cituška zkoušky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Cituška zkoušky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Cituška zkoušky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Cituška zkoušky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Cituška zkoušky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Cituška zkoušky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</f>
        <v>Marie Potůčková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</f>
        <v xml:space="preserve">Ares Siggi Dante from Moravia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</f>
        <v>Portugalský vodní pes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</f>
        <v>10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14</v>
      </c>
      <c r="H26" s="64">
        <f t="shared" si="0"/>
        <v>14</v>
      </c>
      <c r="I26" s="64">
        <f t="shared" si="1"/>
        <v>7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7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21</v>
      </c>
      <c r="H27" s="64">
        <f t="shared" si="0"/>
        <v>21</v>
      </c>
      <c r="I27" s="64">
        <f t="shared" si="1"/>
        <v>10.5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93</v>
      </c>
      <c r="E28" s="94"/>
      <c r="F28" s="94"/>
      <c r="G28" s="94"/>
      <c r="H28" s="64">
        <f>SUM(G18:G27)</f>
        <v>93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0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</f>
        <v>Monika Semerádová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</f>
        <v>Candy Lee Castle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</f>
        <v>Sheltie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11.25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240.5</v>
      </c>
      <c r="E28" s="94"/>
      <c r="F28" s="94"/>
      <c r="G28" s="94"/>
      <c r="H28" s="64">
        <f>SUM(G18:G27)</f>
        <v>240.5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Startovka!B4</f>
        <v>Hana Rožková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Startovka!C4</f>
        <v>Ambra Daisy Vapemateam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Startovka!D4</f>
        <v>Border collie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Startovka!E4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Výsledky!G4</f>
        <v>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225.5</v>
      </c>
      <c r="E28" s="94"/>
      <c r="F28" s="94"/>
      <c r="G28" s="94"/>
      <c r="H28" s="64">
        <f>SUM(G18:G27)</f>
        <v>225.5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Startovka!B5</f>
        <v>Lucie Baldíková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Startovka!C5</f>
        <v>Domino Effect Justinstyle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Startovka!D5</f>
        <v>Border collie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Startovka!E5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Výsledky!G5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196.5</v>
      </c>
      <c r="E28" s="94"/>
      <c r="F28" s="94"/>
      <c r="G28" s="94"/>
      <c r="H28" s="64">
        <f>SUM(G18:G27)</f>
        <v>196.5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9" workbookViewId="0">
      <selection activeCell="A11" sqref="A11:B1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Startovka!B6</f>
        <v>Bára Vidláková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Startovka!C6</f>
        <v>Mia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Startovka!D6</f>
        <v>Kříženec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Startovka!E6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Výsledky!G6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7.5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22.5</v>
      </c>
      <c r="H21" s="64">
        <f t="shared" si="0"/>
        <v>22.5</v>
      </c>
      <c r="I21" s="64">
        <f t="shared" si="1"/>
        <v>11.25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279.5</v>
      </c>
      <c r="E28" s="94"/>
      <c r="F28" s="94"/>
      <c r="G28" s="94"/>
      <c r="H28" s="64">
        <f>SUM(G18:G27)</f>
        <v>279.5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8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Anna Musilová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Cituška zkoušky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45446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Startovka!B7</f>
        <v>Štěpánka Šimůnková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Startovka!C7</f>
        <v>Amedee Navarre D’anjou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Startovka!D7</f>
        <v>Louisianský leopardí pes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Startovka!E7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Výsledky!G7</f>
        <v>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kuželu a zpět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8.5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25.5</v>
      </c>
      <c r="H27" s="64">
        <f t="shared" si="0"/>
        <v>25.5</v>
      </c>
      <c r="I27" s="64">
        <f t="shared" si="1"/>
        <v>12.75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234.5</v>
      </c>
      <c r="E28" s="94"/>
      <c r="F28" s="94"/>
      <c r="G28" s="94"/>
      <c r="H28" s="64">
        <f>SUM(G18:G27)</f>
        <v>234.5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2024-06-03T19:15:02Z</cp:lastPrinted>
  <dcterms:created xsi:type="dcterms:W3CDTF">2020-01-31T23:26:18Z</dcterms:created>
  <dcterms:modified xsi:type="dcterms:W3CDTF">2024-06-25T17:39:22Z</dcterms:modified>
</cp:coreProperties>
</file>