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5A5BF4DE-8735-4EE1-B55C-852EEB89873C}" xr6:coauthVersionLast="47" xr6:coauthVersionMax="47" xr10:uidLastSave="{00000000-0000-0000-0000-000000000000}"/>
  <workbookProtection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</workbook>
</file>

<file path=xl/calcChain.xml><?xml version="1.0" encoding="utf-8"?>
<calcChain xmlns="http://schemas.openxmlformats.org/spreadsheetml/2006/main">
  <c r="B2" i="3" l="1"/>
  <c r="C2" i="3"/>
  <c r="D2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6" i="3"/>
  <c r="C16" i="3"/>
  <c r="D16" i="3"/>
  <c r="B17" i="3"/>
  <c r="C17" i="3"/>
  <c r="D17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13" i="3"/>
  <c r="B14" i="3"/>
  <c r="B15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C13" i="3"/>
  <c r="C14" i="3"/>
  <c r="C15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D13" i="3"/>
  <c r="D14" i="3"/>
  <c r="D15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E11" i="3"/>
  <c r="E12" i="3"/>
  <c r="E13" i="3"/>
  <c r="E14" i="3"/>
  <c r="E15" i="3"/>
  <c r="E16" i="3"/>
  <c r="E17" i="3"/>
  <c r="E18" i="3"/>
  <c r="K18" i="3" s="1"/>
  <c r="E19" i="3"/>
  <c r="M19" i="3" s="1"/>
  <c r="E20" i="3"/>
  <c r="E21" i="3"/>
  <c r="M21" i="3" s="1"/>
  <c r="E22" i="3"/>
  <c r="E23" i="3"/>
  <c r="E24" i="3"/>
  <c r="E25" i="3"/>
  <c r="E26" i="3"/>
  <c r="M26" i="3" s="1"/>
  <c r="E27" i="3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M6" i="3" s="1"/>
  <c r="E7" i="3"/>
  <c r="M7" i="3" s="1"/>
  <c r="E8" i="3"/>
  <c r="E9" i="3"/>
  <c r="N9" i="3" s="1"/>
  <c r="E10" i="3"/>
  <c r="M10" i="3" s="1"/>
  <c r="M11" i="3"/>
  <c r="E3" i="3"/>
  <c r="M3" i="3" s="1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F20" i="52" s="1"/>
  <c r="I20" i="52" s="1"/>
  <c r="C12" i="52"/>
  <c r="C11" i="52"/>
  <c r="C10" i="52"/>
  <c r="C9" i="52"/>
  <c r="C5" i="52"/>
  <c r="C4" i="52"/>
  <c r="C3" i="52"/>
  <c r="C13" i="51"/>
  <c r="C27" i="51" s="1"/>
  <c r="C12" i="51"/>
  <c r="C11" i="51"/>
  <c r="C10" i="51"/>
  <c r="C9" i="51"/>
  <c r="C5" i="51"/>
  <c r="C4" i="51"/>
  <c r="C3" i="51"/>
  <c r="C13" i="50"/>
  <c r="F24" i="50" s="1"/>
  <c r="I24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D14" i="48" s="1"/>
  <c r="C12" i="48"/>
  <c r="C11" i="48"/>
  <c r="C10" i="48"/>
  <c r="C9" i="48"/>
  <c r="C5" i="48"/>
  <c r="C4" i="48"/>
  <c r="C3" i="48"/>
  <c r="C13" i="47"/>
  <c r="C27" i="47" s="1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C13" i="44"/>
  <c r="E17" i="44" s="1"/>
  <c r="D7" i="44" s="1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C27" i="41" s="1"/>
  <c r="C12" i="41"/>
  <c r="C11" i="41"/>
  <c r="C10" i="41"/>
  <c r="C9" i="41"/>
  <c r="C5" i="41"/>
  <c r="C4" i="41"/>
  <c r="C3" i="41"/>
  <c r="C13" i="40"/>
  <c r="E17" i="40" s="1"/>
  <c r="D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26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F25" i="32" s="1"/>
  <c r="I25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C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D14" i="13" s="1"/>
  <c r="C12" i="13"/>
  <c r="C11" i="13"/>
  <c r="C10" i="13"/>
  <c r="C9" i="13"/>
  <c r="C5" i="13"/>
  <c r="C4" i="13"/>
  <c r="C3" i="13"/>
  <c r="C13" i="12"/>
  <c r="D14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F19" i="3"/>
  <c r="F12" i="3"/>
  <c r="F18" i="3"/>
  <c r="F16" i="3"/>
  <c r="D14" i="52"/>
  <c r="D14" i="46"/>
  <c r="D14" i="44"/>
  <c r="D14" i="43"/>
  <c r="D14" i="41"/>
  <c r="D14" i="40"/>
  <c r="D14" i="34"/>
  <c r="D14" i="33"/>
  <c r="D14" i="29"/>
  <c r="M48" i="3"/>
  <c r="M45" i="3"/>
  <c r="N44" i="3"/>
  <c r="M44" i="3"/>
  <c r="L44" i="3"/>
  <c r="M40" i="3"/>
  <c r="N38" i="3"/>
  <c r="M38" i="3"/>
  <c r="N36" i="3"/>
  <c r="L36" i="3"/>
  <c r="K36" i="3"/>
  <c r="M32" i="3"/>
  <c r="L32" i="3"/>
  <c r="K32" i="3"/>
  <c r="L29" i="3"/>
  <c r="M28" i="3"/>
  <c r="L28" i="3"/>
  <c r="K28" i="3"/>
  <c r="F26" i="29" l="1"/>
  <c r="I26" i="29" s="1"/>
  <c r="K29" i="3"/>
  <c r="M29" i="3"/>
  <c r="D14" i="30"/>
  <c r="D14" i="51"/>
  <c r="D14" i="53"/>
  <c r="N47" i="3"/>
  <c r="F25" i="30"/>
  <c r="I25" i="30" s="1"/>
  <c r="G25" i="30" s="1"/>
  <c r="M50" i="3"/>
  <c r="D14" i="32"/>
  <c r="C19" i="30"/>
  <c r="M31" i="3"/>
  <c r="D17" i="30"/>
  <c r="C6" i="30" s="1"/>
  <c r="F19" i="41"/>
  <c r="I19" i="41" s="1"/>
  <c r="F20" i="34"/>
  <c r="I20" i="34" s="1"/>
  <c r="C19" i="52"/>
  <c r="C18" i="32"/>
  <c r="K35" i="3"/>
  <c r="L37" i="3"/>
  <c r="M43" i="3"/>
  <c r="L45" i="3"/>
  <c r="N45" i="3"/>
  <c r="D14" i="31"/>
  <c r="D14" i="35"/>
  <c r="D14" i="47"/>
  <c r="D14" i="50"/>
  <c r="E17" i="30"/>
  <c r="D7" i="30" s="1"/>
  <c r="D17" i="32"/>
  <c r="C6" i="32" s="1"/>
  <c r="C25" i="45"/>
  <c r="C27" i="33"/>
  <c r="D14" i="9"/>
  <c r="C25" i="13"/>
  <c r="C7" i="13"/>
  <c r="C19" i="20"/>
  <c r="C7" i="20"/>
  <c r="F26" i="32"/>
  <c r="I26" i="32" s="1"/>
  <c r="C7" i="32"/>
  <c r="D17" i="37"/>
  <c r="C6" i="37" s="1"/>
  <c r="C7" i="37"/>
  <c r="F26" i="38"/>
  <c r="I26" i="38" s="1"/>
  <c r="C7" i="38"/>
  <c r="F26" i="40"/>
  <c r="I26" i="40" s="1"/>
  <c r="G26" i="40" s="1"/>
  <c r="C7" i="40"/>
  <c r="F26" i="44"/>
  <c r="C7" i="44"/>
  <c r="F26" i="46"/>
  <c r="I26" i="46" s="1"/>
  <c r="C7" i="46"/>
  <c r="F26" i="48"/>
  <c r="I26" i="48" s="1"/>
  <c r="G26" i="48" s="1"/>
  <c r="C7" i="48"/>
  <c r="F18" i="49"/>
  <c r="I18" i="49" s="1"/>
  <c r="C7" i="49"/>
  <c r="F26" i="50"/>
  <c r="I26" i="50" s="1"/>
  <c r="C7" i="50"/>
  <c r="D14" i="24"/>
  <c r="C25" i="32"/>
  <c r="C23" i="47"/>
  <c r="C27" i="13"/>
  <c r="C27" i="17"/>
  <c r="C27" i="21"/>
  <c r="C27" i="29"/>
  <c r="C27" i="37"/>
  <c r="C27" i="49"/>
  <c r="C27" i="53"/>
  <c r="G43" i="3"/>
  <c r="C19" i="5"/>
  <c r="C7" i="5"/>
  <c r="C27" i="6"/>
  <c r="C7" i="6"/>
  <c r="C21" i="9"/>
  <c r="C7" i="9"/>
  <c r="C21" i="12"/>
  <c r="C7" i="12"/>
  <c r="C25" i="14"/>
  <c r="C7" i="14"/>
  <c r="C19" i="16"/>
  <c r="C7" i="16"/>
  <c r="F26" i="36"/>
  <c r="I26" i="36" s="1"/>
  <c r="C7" i="36"/>
  <c r="F26" i="42"/>
  <c r="I26" i="42" s="1"/>
  <c r="C7" i="42"/>
  <c r="F22" i="43"/>
  <c r="I22" i="43" s="1"/>
  <c r="C7" i="43"/>
  <c r="C23" i="45"/>
  <c r="C7" i="45"/>
  <c r="F26" i="52"/>
  <c r="H26" i="52" s="1"/>
  <c r="C7" i="52"/>
  <c r="F20" i="44"/>
  <c r="I20" i="44" s="1"/>
  <c r="G20" i="44" s="1"/>
  <c r="F22" i="47"/>
  <c r="I22" i="47" s="1"/>
  <c r="F22" i="51"/>
  <c r="I22" i="51" s="1"/>
  <c r="F25" i="52"/>
  <c r="I25" i="52" s="1"/>
  <c r="C27" i="8"/>
  <c r="C27" i="12"/>
  <c r="C27" i="16"/>
  <c r="C27" i="20"/>
  <c r="C27" i="32"/>
  <c r="C27" i="36"/>
  <c r="C27" i="40"/>
  <c r="C27" i="44"/>
  <c r="C27" i="48"/>
  <c r="C27" i="52"/>
  <c r="F26" i="30"/>
  <c r="H26" i="30" s="1"/>
  <c r="C7" i="30"/>
  <c r="F26" i="34"/>
  <c r="I26" i="34" s="1"/>
  <c r="C7" i="34"/>
  <c r="F27" i="41"/>
  <c r="I27" i="41" s="1"/>
  <c r="C7" i="41"/>
  <c r="D14" i="11"/>
  <c r="D14" i="16"/>
  <c r="D14" i="10"/>
  <c r="D14" i="14"/>
  <c r="D17" i="29"/>
  <c r="C6" i="29" s="1"/>
  <c r="C21" i="30"/>
  <c r="E17" i="32"/>
  <c r="D7" i="32" s="1"/>
  <c r="C26" i="32"/>
  <c r="C25" i="40"/>
  <c r="C18" i="44"/>
  <c r="C21" i="47"/>
  <c r="F19" i="51"/>
  <c r="I19" i="51" s="1"/>
  <c r="C22" i="52"/>
  <c r="C27" i="11"/>
  <c r="C27" i="19"/>
  <c r="C27" i="23"/>
  <c r="C27" i="31"/>
  <c r="C27" i="35"/>
  <c r="C27" i="39"/>
  <c r="C27" i="43"/>
  <c r="G49" i="3"/>
  <c r="G41" i="3"/>
  <c r="C27" i="4"/>
  <c r="C7" i="4"/>
  <c r="C27" i="7"/>
  <c r="C7" i="7"/>
  <c r="C24" i="15"/>
  <c r="C7" i="15"/>
  <c r="C25" i="18"/>
  <c r="C7" i="18"/>
  <c r="C26" i="22"/>
  <c r="C7" i="22"/>
  <c r="C26" i="24"/>
  <c r="C7" i="24"/>
  <c r="C25" i="25"/>
  <c r="C7" i="25"/>
  <c r="C23" i="26"/>
  <c r="C7" i="26"/>
  <c r="C21" i="27"/>
  <c r="C7" i="27"/>
  <c r="C19" i="28"/>
  <c r="C7" i="28"/>
  <c r="F19" i="47"/>
  <c r="H19" i="47" s="1"/>
  <c r="C7" i="47"/>
  <c r="C19" i="51"/>
  <c r="C7" i="51"/>
  <c r="C27" i="10"/>
  <c r="C27" i="14"/>
  <c r="C27" i="18"/>
  <c r="C27" i="22"/>
  <c r="C27" i="26"/>
  <c r="C27" i="30"/>
  <c r="C27" i="38"/>
  <c r="C27" i="42"/>
  <c r="C27" i="46"/>
  <c r="C27" i="50"/>
  <c r="G50" i="3"/>
  <c r="G42" i="3"/>
  <c r="G34" i="3"/>
  <c r="N50" i="3"/>
  <c r="L41" i="3"/>
  <c r="M41" i="3"/>
  <c r="K49" i="3"/>
  <c r="M33" i="3"/>
  <c r="L42" i="3"/>
  <c r="M49" i="3"/>
  <c r="K17" i="3"/>
  <c r="M42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D14" i="25"/>
  <c r="C21" i="16"/>
  <c r="D14" i="5"/>
  <c r="C25" i="6"/>
  <c r="D14" i="6"/>
  <c r="D14" i="4"/>
  <c r="C23" i="4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4" i="48"/>
  <c r="D6" i="44"/>
  <c r="G26" i="50"/>
  <c r="C23" i="29"/>
  <c r="N7" i="3"/>
  <c r="C19" i="23"/>
  <c r="M9" i="3"/>
  <c r="L10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7" i="51"/>
  <c r="H25" i="30"/>
  <c r="H25" i="32"/>
  <c r="H24" i="50"/>
  <c r="H20" i="34"/>
  <c r="L35" i="3"/>
  <c r="N43" i="3"/>
  <c r="M51" i="3"/>
  <c r="N51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K30" i="3"/>
  <c r="L33" i="3"/>
  <c r="L46" i="3"/>
  <c r="I24" i="44"/>
  <c r="G24" i="44" s="1"/>
  <c r="H20" i="52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42" l="1"/>
  <c r="H26" i="38"/>
  <c r="G24" i="50"/>
  <c r="D6" i="50"/>
  <c r="G20" i="32"/>
  <c r="H26" i="34"/>
  <c r="H27" i="41"/>
  <c r="H26" i="48"/>
  <c r="H22" i="43"/>
  <c r="D7" i="18"/>
  <c r="G20" i="50"/>
  <c r="G25" i="50"/>
  <c r="H26" i="36"/>
  <c r="I19" i="47"/>
  <c r="G19" i="47" s="1"/>
  <c r="G26" i="36"/>
  <c r="I26" i="52"/>
  <c r="G26" i="52" s="1"/>
  <c r="H19" i="41"/>
  <c r="H18" i="49"/>
  <c r="I26" i="30"/>
  <c r="G26" i="30" s="1"/>
  <c r="D6" i="32"/>
  <c r="G26" i="32"/>
  <c r="H25" i="52"/>
  <c r="H22" i="47"/>
  <c r="G24" i="38"/>
  <c r="H21" i="40"/>
  <c r="G20" i="30"/>
  <c r="G25" i="46"/>
  <c r="G26" i="42"/>
  <c r="G26" i="46"/>
  <c r="G26" i="38"/>
  <c r="H26" i="46"/>
  <c r="H26" i="40"/>
  <c r="H26" i="50"/>
  <c r="G26" i="34"/>
  <c r="H25" i="40"/>
  <c r="H21" i="48"/>
  <c r="H20" i="44"/>
  <c r="H26" i="49"/>
  <c r="H26" i="45"/>
  <c r="H25" i="44"/>
  <c r="H22" i="51"/>
  <c r="H19" i="51"/>
  <c r="H26" i="44"/>
  <c r="I26" i="44"/>
  <c r="G26" i="44" s="1"/>
  <c r="G21" i="34"/>
  <c r="G21" i="36"/>
  <c r="G25" i="32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3" l="1"/>
  <c r="I11" i="3" s="1"/>
  <c r="H11" i="3"/>
  <c r="L11" i="3" s="1"/>
  <c r="D29" i="19"/>
  <c r="I17" i="3" s="1"/>
  <c r="H17" i="3"/>
  <c r="L17" i="3" s="1"/>
  <c r="D29" i="23"/>
  <c r="I21" i="3" s="1"/>
  <c r="H21" i="3"/>
  <c r="L3" i="3"/>
  <c r="H26" i="3"/>
  <c r="D29" i="12"/>
  <c r="I10" i="3" s="1"/>
  <c r="H10" i="3"/>
  <c r="D29" i="16"/>
  <c r="I14" i="3" s="1"/>
  <c r="H14" i="3"/>
  <c r="L14" i="3" s="1"/>
  <c r="K44" i="3"/>
  <c r="H20" i="3"/>
  <c r="D29" i="26"/>
  <c r="I24" i="3" s="1"/>
  <c r="H24" i="3"/>
  <c r="M24" i="3" s="1"/>
  <c r="D29" i="18"/>
  <c r="I16" i="3" s="1"/>
  <c r="H16" i="3"/>
  <c r="L16" i="3" s="1"/>
  <c r="D29" i="7"/>
  <c r="I5" i="3" s="1"/>
  <c r="H5" i="3"/>
  <c r="L5" i="3" s="1"/>
  <c r="D29" i="11"/>
  <c r="I9" i="3" s="1"/>
  <c r="H9" i="3"/>
  <c r="L9" i="3" s="1"/>
  <c r="D29" i="15"/>
  <c r="I13" i="3" s="1"/>
  <c r="H13" i="3"/>
  <c r="K43" i="3"/>
  <c r="H19" i="3"/>
  <c r="K47" i="3"/>
  <c r="H23" i="3"/>
  <c r="M23" i="3" s="1"/>
  <c r="H25" i="3"/>
  <c r="M25" i="3" s="1"/>
  <c r="D29" i="17"/>
  <c r="I15" i="3" s="1"/>
  <c r="H15" i="3"/>
  <c r="L15" i="3" s="1"/>
  <c r="D29" i="10"/>
  <c r="I8" i="3" s="1"/>
  <c r="H8" i="3"/>
  <c r="D29" i="14"/>
  <c r="I12" i="3" s="1"/>
  <c r="H12" i="3"/>
  <c r="L12" i="3" s="1"/>
  <c r="D29" i="20"/>
  <c r="I18" i="3" s="1"/>
  <c r="H18" i="3"/>
  <c r="L18" i="3" s="1"/>
  <c r="K46" i="3"/>
  <c r="H22" i="3"/>
  <c r="H27" i="3"/>
  <c r="M27" i="3" s="1"/>
  <c r="D29" i="4"/>
  <c r="I2" i="3" s="1"/>
  <c r="H2" i="3"/>
  <c r="N2" i="3" s="1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D29" i="9"/>
  <c r="I7" i="3" s="1"/>
  <c r="M17" i="3"/>
  <c r="D29" i="8"/>
  <c r="I6" i="3" s="1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3" i="3"/>
  <c r="M18" i="3"/>
  <c r="N14" i="3"/>
  <c r="M15" i="3"/>
  <c r="K11" i="3" l="1"/>
  <c r="K12" i="3"/>
  <c r="M14" i="3"/>
  <c r="G14" i="3" s="1"/>
  <c r="L2" i="3"/>
  <c r="N17" i="3"/>
  <c r="N15" i="3"/>
  <c r="L13" i="3"/>
  <c r="M13" i="3"/>
  <c r="K8" i="3"/>
  <c r="L8" i="3"/>
  <c r="L4" i="3"/>
  <c r="K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0" i="3"/>
  <c r="G22" i="3"/>
  <c r="G21" i="3"/>
  <c r="G18" i="3"/>
  <c r="G19" i="3"/>
  <c r="G17" i="3"/>
  <c r="G16" i="3"/>
  <c r="G15" i="3"/>
  <c r="G13" i="3" l="1"/>
  <c r="C14" i="15" s="1"/>
  <c r="G4" i="3"/>
  <c r="C14" i="6" s="1"/>
  <c r="G12" i="3"/>
  <c r="C14" i="14" s="1"/>
  <c r="G11" i="3"/>
  <c r="G7" i="3"/>
  <c r="C14" i="9" s="1"/>
  <c r="C14" i="13"/>
  <c r="C14" i="23"/>
  <c r="C14" i="18"/>
  <c r="C14" i="21"/>
  <c r="C14" i="24"/>
  <c r="C14" i="17"/>
  <c r="C14" i="16"/>
  <c r="C14" i="22"/>
  <c r="C14" i="19"/>
  <c r="C14" i="20"/>
  <c r="C14" i="44"/>
  <c r="C14" i="33"/>
  <c r="C14" i="34"/>
  <c r="C14" i="45"/>
  <c r="C14" i="31"/>
  <c r="C14" i="39"/>
  <c r="C14" i="52"/>
  <c r="C14" i="51"/>
  <c r="C14" i="38"/>
  <c r="C14" i="42"/>
  <c r="C14" i="53"/>
  <c r="C14" i="43"/>
  <c r="G25" i="3"/>
  <c r="G27" i="3"/>
  <c r="G23" i="3"/>
  <c r="G24" i="3"/>
  <c r="G26" i="3"/>
  <c r="G6" i="3"/>
  <c r="G8" i="3"/>
  <c r="G2" i="3"/>
  <c r="G3" i="3"/>
  <c r="G10" i="3"/>
  <c r="G9" i="3"/>
  <c r="G5" i="3"/>
  <c r="C14" i="11" l="1"/>
  <c r="C14" i="7"/>
  <c r="C14" i="25"/>
  <c r="C14" i="28"/>
  <c r="C14" i="8"/>
  <c r="C14" i="26"/>
  <c r="C14" i="12"/>
  <c r="C14" i="27"/>
  <c r="C14" i="10"/>
  <c r="C14" i="4"/>
  <c r="C14" i="5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<sst xmlns="http://schemas.openxmlformats.org/spreadsheetml/2006/main" count="1371" uniqueCount="124">
  <si>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</si>
  <si>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</si>
  <si>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</si>
  <si>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</si>
  <si>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</si>
  <si>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</si>
  <si>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</si>
  <si>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</si>
  <si>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</si>
  <si>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</si>
  <si>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</si>
  <si>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</si>
  <si>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</si>
  <si>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</si>
  <si>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</si>
  <si>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</si>
  <si>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</si>
  <si>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</si>
  <si>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</si>
  <si>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</si>
  <si>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</si>
  <si>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</si>
  <si>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</si>
  <si>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</si>
  <si>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</si>
  <si>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</si>
  <si>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</si>
  <si>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</si>
  <si>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</si>
  <si>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</si>
  <si>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</si>
  <si>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</si>
  <si>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</si>
  <si>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</si>
  <si>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</si>
  <si>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</si>
  <si>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</si>
  <si>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</si>
  <si>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</si>
  <si>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</si>
  <si>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</si>
  <si>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</si>
  <si>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</si>
  <si>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</si>
  <si>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</si>
  <si>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</si>
  <si>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</si>
  <si>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</si>
  <si>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</si>
  <si>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</si>
  <si>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</si>
  <si>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</si>
  <si>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</si>
  <si>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</si>
  <si>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</si>
  <si>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</si>
  <si>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</si>
  <si>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</si>
  <si>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</si>
  <si>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</si>
  <si>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</si>
  <si>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</si>
  <si>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</si>
  <si>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</si>
  <si>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</si>
  <si>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</si>
  <si>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</si>
  <si>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</si>
  <si>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</si>
  <si>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</si>
  <si>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</si>
  <si>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</si>
  <si>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</si>
  <si>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</si>
  <si>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</si>
  <si>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</si>
  <si>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</si>
  <si>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</si>
  <si>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</si>
  <si>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</si>
  <si>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</si>
  <si>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</si>
  <si>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</si>
  <si>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</si>
  <si>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Renata Zárubová</t>
  </si>
  <si>
    <t>Pasco - Lusika</t>
  </si>
  <si>
    <t>Markéta  Linková</t>
  </si>
  <si>
    <t>Border collie</t>
  </si>
  <si>
    <t>ZKO 648 Č.Třebová - Javorka</t>
  </si>
  <si>
    <t>Seriál OB - Jarní závod Česká Třebová</t>
  </si>
  <si>
    <t>I.Skalická</t>
  </si>
  <si>
    <t>Karolína Hyláková</t>
  </si>
  <si>
    <t>Black Berry Gallant Heart</t>
  </si>
  <si>
    <t>Martina Mrňová</t>
  </si>
  <si>
    <t>Cartimandua Aurinko</t>
  </si>
  <si>
    <t>Chodský pes</t>
  </si>
  <si>
    <t>Lenka Hašová</t>
  </si>
  <si>
    <t>Anabell Love My Chocolate Soul</t>
  </si>
  <si>
    <t>Labrador</t>
  </si>
  <si>
    <t>Zita Přichystalová</t>
  </si>
  <si>
    <t>Huricane von don El Ranzo</t>
  </si>
  <si>
    <t>Sheltie</t>
  </si>
  <si>
    <t>Kateřina Kutyň</t>
  </si>
  <si>
    <t>Cukrík</t>
  </si>
  <si>
    <t>Alvin - Dream of Joy</t>
  </si>
  <si>
    <t>Ivana Petrová</t>
  </si>
  <si>
    <t>Primavera Ave Diornis</t>
  </si>
  <si>
    <t>Miniaturní americký ovčák</t>
  </si>
  <si>
    <t>Hana Rožková</t>
  </si>
  <si>
    <t>Ambra Daisy Vapemat Team</t>
  </si>
  <si>
    <t>Lenka Pichlová</t>
  </si>
  <si>
    <t>Imagine Inca Nice Friend</t>
  </si>
  <si>
    <t>Zlatý retrívr</t>
  </si>
  <si>
    <t>Marie Kůsová</t>
  </si>
  <si>
    <t>Buffy z Budkovky</t>
  </si>
  <si>
    <t>NSDRT</t>
  </si>
  <si>
    <t>Petra Pekárková</t>
  </si>
  <si>
    <t>Corvin Reesheja</t>
  </si>
  <si>
    <t>Jaroslava Kniežová</t>
  </si>
  <si>
    <t>Aslan Barneco Star of Highlands</t>
  </si>
  <si>
    <t>sibiřský chrt</t>
  </si>
  <si>
    <t>Tomáš Pohanka</t>
  </si>
  <si>
    <t>Sunny Loky Dream of joy</t>
  </si>
  <si>
    <t>J.Šuláková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</si>
</sst>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5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16" borderId="18" xfId="0" applyFont="1" applyFill="1" applyBorder="1" applyAlignment="1" applyProtection="1">
      <alignment horizontal="center"/>
      <protection locked="0"/>
    </xf>
    <xf numFmtId="0" fontId="19" fillId="0" borderId="0" xfId="0" applyFont="1"/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K5" sqref="K5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82">
        <v>1</v>
      </c>
      <c r="B2" s="67" t="s">
        <v>84</v>
      </c>
      <c r="C2" s="67" t="s">
        <v>85</v>
      </c>
      <c r="D2" s="67" t="s">
        <v>87</v>
      </c>
      <c r="E2" s="83" t="s">
        <v>21</v>
      </c>
      <c r="F2" s="8"/>
      <c r="H2" s="9" t="s">
        <v>7</v>
      </c>
      <c r="I2" s="86" t="s">
        <v>88</v>
      </c>
      <c r="J2" s="86"/>
      <c r="K2" s="86"/>
    </row>
    <row r="3" spans="1:11" ht="15.6" x14ac:dyDescent="0.3">
      <c r="A3" s="82">
        <v>2</v>
      </c>
      <c r="B3" s="67" t="s">
        <v>91</v>
      </c>
      <c r="C3" s="67" t="s">
        <v>92</v>
      </c>
      <c r="D3" s="67" t="s">
        <v>87</v>
      </c>
      <c r="E3" s="83" t="s">
        <v>21</v>
      </c>
      <c r="F3" s="8"/>
      <c r="H3" s="10" t="s">
        <v>8</v>
      </c>
      <c r="I3" s="87" t="s">
        <v>89</v>
      </c>
      <c r="J3" s="87"/>
      <c r="K3" s="87"/>
    </row>
    <row r="4" spans="1:11" ht="16.2" thickBot="1" x14ac:dyDescent="0.35">
      <c r="A4" s="82">
        <v>3</v>
      </c>
      <c r="B4" s="67" t="s">
        <v>86</v>
      </c>
      <c r="C4" s="67" t="s">
        <v>104</v>
      </c>
      <c r="D4" s="67" t="s">
        <v>87</v>
      </c>
      <c r="E4" s="83" t="s">
        <v>21</v>
      </c>
      <c r="F4" s="8"/>
      <c r="H4" s="11" t="s">
        <v>10</v>
      </c>
      <c r="I4" s="88">
        <v>45459</v>
      </c>
      <c r="J4" s="88"/>
      <c r="K4" s="88"/>
    </row>
    <row r="5" spans="1:11" ht="16.2" thickBot="1" x14ac:dyDescent="0.35">
      <c r="A5" s="82">
        <v>4</v>
      </c>
      <c r="B5" s="67" t="s">
        <v>102</v>
      </c>
      <c r="C5" s="67" t="s">
        <v>103</v>
      </c>
      <c r="D5" s="67" t="s">
        <v>87</v>
      </c>
      <c r="E5" s="83" t="s">
        <v>21</v>
      </c>
      <c r="F5" s="8"/>
    </row>
    <row r="6" spans="1:11" ht="18" x14ac:dyDescent="0.35">
      <c r="A6" s="82">
        <v>5</v>
      </c>
      <c r="B6" s="67" t="s">
        <v>93</v>
      </c>
      <c r="C6" s="67" t="s">
        <v>94</v>
      </c>
      <c r="D6" s="67" t="s">
        <v>95</v>
      </c>
      <c r="E6" s="83" t="s">
        <v>21</v>
      </c>
      <c r="F6" s="8"/>
      <c r="H6" s="89" t="s">
        <v>11</v>
      </c>
      <c r="I6" s="89"/>
      <c r="J6" s="89"/>
      <c r="K6" s="89"/>
    </row>
    <row r="7" spans="1:11" ht="15.6" x14ac:dyDescent="0.3">
      <c r="A7" s="82">
        <v>6</v>
      </c>
      <c r="B7" s="67" t="s">
        <v>96</v>
      </c>
      <c r="C7" s="67" t="s">
        <v>97</v>
      </c>
      <c r="D7" s="67" t="s">
        <v>98</v>
      </c>
      <c r="E7" s="83" t="s">
        <v>21</v>
      </c>
      <c r="F7" s="8"/>
      <c r="H7" s="12" t="s">
        <v>12</v>
      </c>
      <c r="I7" s="13" t="s">
        <v>90</v>
      </c>
      <c r="J7" s="14" t="s">
        <v>13</v>
      </c>
      <c r="K7" s="68" t="s">
        <v>14</v>
      </c>
    </row>
    <row r="8" spans="1:11" ht="16.2" thickBot="1" x14ac:dyDescent="0.35">
      <c r="A8" s="82">
        <v>7</v>
      </c>
      <c r="B8" s="67" t="s">
        <v>99</v>
      </c>
      <c r="C8" s="67" t="s">
        <v>100</v>
      </c>
      <c r="D8" s="67" t="s">
        <v>101</v>
      </c>
      <c r="E8" s="83" t="s">
        <v>21</v>
      </c>
      <c r="F8" s="8"/>
      <c r="H8" s="15" t="s">
        <v>15</v>
      </c>
      <c r="I8" s="16" t="s">
        <v>123</v>
      </c>
      <c r="J8" s="17" t="s">
        <v>16</v>
      </c>
      <c r="K8" s="69" t="s">
        <v>14</v>
      </c>
    </row>
    <row r="9" spans="1:11" ht="16.2" thickBot="1" x14ac:dyDescent="0.35">
      <c r="A9" s="82">
        <v>8</v>
      </c>
      <c r="B9" s="67" t="s">
        <v>121</v>
      </c>
      <c r="C9" s="67" t="s">
        <v>122</v>
      </c>
      <c r="D9" s="67" t="s">
        <v>87</v>
      </c>
      <c r="E9" s="83" t="s">
        <v>17</v>
      </c>
      <c r="F9" s="8"/>
    </row>
    <row r="10" spans="1:11" ht="18" x14ac:dyDescent="0.35">
      <c r="A10" s="82">
        <v>9</v>
      </c>
      <c r="B10" s="67" t="s">
        <v>105</v>
      </c>
      <c r="C10" s="67" t="s">
        <v>106</v>
      </c>
      <c r="D10" s="67" t="s">
        <v>107</v>
      </c>
      <c r="E10" s="83" t="s">
        <v>17</v>
      </c>
      <c r="F10" s="8"/>
      <c r="H10" s="90" t="s">
        <v>18</v>
      </c>
      <c r="I10" s="90"/>
      <c r="J10" s="90"/>
      <c r="K10" s="90"/>
    </row>
    <row r="11" spans="1:11" ht="15.6" x14ac:dyDescent="0.3">
      <c r="A11" s="82">
        <v>10</v>
      </c>
      <c r="B11" s="67" t="s">
        <v>110</v>
      </c>
      <c r="C11" s="67" t="s">
        <v>111</v>
      </c>
      <c r="D11" s="67" t="s">
        <v>112</v>
      </c>
      <c r="E11" s="83" t="s">
        <v>17</v>
      </c>
      <c r="F11" s="8"/>
      <c r="H11" s="18" t="s">
        <v>12</v>
      </c>
      <c r="I11" s="13" t="s">
        <v>90</v>
      </c>
      <c r="J11" s="19" t="s">
        <v>13</v>
      </c>
      <c r="K11" s="68" t="s">
        <v>14</v>
      </c>
    </row>
    <row r="12" spans="1:11" ht="16.2" thickBot="1" x14ac:dyDescent="0.35">
      <c r="A12" s="82">
        <v>11</v>
      </c>
      <c r="B12" s="67" t="s">
        <v>108</v>
      </c>
      <c r="C12" s="67" t="s">
        <v>109</v>
      </c>
      <c r="D12" s="67" t="s">
        <v>87</v>
      </c>
      <c r="E12" s="83" t="s">
        <v>17</v>
      </c>
      <c r="F12" s="8"/>
      <c r="H12" s="20" t="s">
        <v>15</v>
      </c>
      <c r="I12" s="16" t="s">
        <v>123</v>
      </c>
      <c r="J12" s="21" t="s">
        <v>16</v>
      </c>
      <c r="K12" s="69" t="s">
        <v>14</v>
      </c>
    </row>
    <row r="13" spans="1:11" ht="16.2" thickBot="1" x14ac:dyDescent="0.35">
      <c r="A13" s="82">
        <v>12</v>
      </c>
      <c r="B13" s="67" t="s">
        <v>113</v>
      </c>
      <c r="C13" s="67" t="s">
        <v>114</v>
      </c>
      <c r="D13" s="67" t="s">
        <v>115</v>
      </c>
      <c r="E13" s="83" t="s">
        <v>9</v>
      </c>
      <c r="F13" s="8"/>
    </row>
    <row r="14" spans="1:11" ht="18" x14ac:dyDescent="0.35">
      <c r="A14" s="82">
        <v>13</v>
      </c>
      <c r="B14" s="67" t="s">
        <v>116</v>
      </c>
      <c r="C14" s="67" t="s">
        <v>117</v>
      </c>
      <c r="D14" s="67" t="s">
        <v>87</v>
      </c>
      <c r="E14" s="83" t="s">
        <v>9</v>
      </c>
      <c r="F14" s="8"/>
      <c r="H14" s="91" t="s">
        <v>19</v>
      </c>
      <c r="I14" s="91"/>
      <c r="J14" s="91"/>
      <c r="K14" s="91"/>
    </row>
    <row r="15" spans="1:11" ht="15.6" x14ac:dyDescent="0.3">
      <c r="A15" s="82">
        <v>14</v>
      </c>
      <c r="B15" s="67" t="s">
        <v>118</v>
      </c>
      <c r="C15" s="67" t="s">
        <v>119</v>
      </c>
      <c r="D15" s="67" t="s">
        <v>120</v>
      </c>
      <c r="E15" s="83" t="s">
        <v>6</v>
      </c>
      <c r="F15" s="8"/>
      <c r="H15" s="22" t="s">
        <v>12</v>
      </c>
      <c r="I15" s="13" t="s">
        <v>90</v>
      </c>
      <c r="J15" s="23" t="s">
        <v>13</v>
      </c>
      <c r="K15" s="68" t="s">
        <v>14</v>
      </c>
    </row>
    <row r="16" spans="1:11" ht="16.2" thickBot="1" x14ac:dyDescent="0.35">
      <c r="A16" s="82">
        <v>15</v>
      </c>
      <c r="B16" s="67"/>
      <c r="C16" s="67"/>
      <c r="D16" s="67"/>
      <c r="E16" s="83"/>
      <c r="F16" s="8"/>
      <c r="H16" s="24" t="s">
        <v>15</v>
      </c>
      <c r="I16" s="16" t="s">
        <v>123</v>
      </c>
      <c r="J16" s="25" t="s">
        <v>16</v>
      </c>
      <c r="K16" s="69" t="s">
        <v>14</v>
      </c>
    </row>
    <row r="17" spans="1:11" ht="16.2" thickBot="1" x14ac:dyDescent="0.35">
      <c r="A17" s="82">
        <v>16</v>
      </c>
      <c r="B17" s="67"/>
      <c r="C17" s="84"/>
      <c r="D17" s="67"/>
      <c r="E17" s="83"/>
      <c r="F17" s="8"/>
    </row>
    <row r="18" spans="1:11" ht="18" x14ac:dyDescent="0.35">
      <c r="A18" s="82">
        <v>17</v>
      </c>
      <c r="B18" s="67"/>
      <c r="C18" s="67"/>
      <c r="D18" s="67"/>
      <c r="E18" s="83"/>
      <c r="F18" s="8"/>
      <c r="H18" s="85" t="s">
        <v>20</v>
      </c>
      <c r="I18" s="85"/>
      <c r="J18" s="85"/>
      <c r="K18" s="85"/>
    </row>
    <row r="19" spans="1:11" ht="15.6" x14ac:dyDescent="0.3">
      <c r="A19" s="82">
        <v>18</v>
      </c>
      <c r="B19" s="67"/>
      <c r="C19" s="67"/>
      <c r="D19" s="67"/>
      <c r="E19" s="83"/>
      <c r="F19" s="8"/>
      <c r="H19" s="26" t="s">
        <v>12</v>
      </c>
      <c r="I19" s="13" t="s">
        <v>90</v>
      </c>
      <c r="J19" s="27" t="s">
        <v>13</v>
      </c>
      <c r="K19" s="68" t="s">
        <v>14</v>
      </c>
    </row>
    <row r="20" spans="1:11" ht="16.2" thickBot="1" x14ac:dyDescent="0.35">
      <c r="A20" s="82">
        <v>19</v>
      </c>
      <c r="B20" s="67"/>
      <c r="C20" s="67"/>
      <c r="D20" s="67"/>
      <c r="E20" s="83"/>
      <c r="F20" s="8"/>
      <c r="H20" s="28" t="s">
        <v>15</v>
      </c>
      <c r="I20" s="16" t="s">
        <v>123</v>
      </c>
      <c r="J20" s="29" t="s">
        <v>16</v>
      </c>
      <c r="K20" s="69" t="s">
        <v>14</v>
      </c>
    </row>
    <row r="21" spans="1:11" ht="15.6" x14ac:dyDescent="0.3">
      <c r="A21" s="82">
        <v>20</v>
      </c>
      <c r="B21" s="67"/>
      <c r="C21" s="67"/>
      <c r="D21" s="67"/>
      <c r="E21" s="83"/>
      <c r="F21" s="8"/>
    </row>
    <row r="22" spans="1:11" ht="15.6" x14ac:dyDescent="0.3">
      <c r="A22" s="82">
        <v>21</v>
      </c>
      <c r="B22" s="67"/>
      <c r="C22" s="67"/>
      <c r="D22" s="67"/>
      <c r="E22" s="83"/>
      <c r="F22" s="8"/>
    </row>
    <row r="23" spans="1:11" ht="15.6" x14ac:dyDescent="0.3">
      <c r="A23" s="82">
        <v>22</v>
      </c>
      <c r="B23" s="67"/>
      <c r="C23" s="67"/>
      <c r="D23" s="67"/>
      <c r="E23" s="83"/>
      <c r="F23" s="8"/>
      <c r="H23" s="30" t="s">
        <v>22</v>
      </c>
    </row>
    <row r="24" spans="1:11" ht="15.6" x14ac:dyDescent="0.3">
      <c r="A24" s="82">
        <v>23</v>
      </c>
      <c r="B24" s="67"/>
      <c r="C24" s="67"/>
      <c r="D24" s="67"/>
      <c r="E24" s="83"/>
      <c r="F24" s="8"/>
      <c r="H24" s="31" t="s">
        <v>23</v>
      </c>
    </row>
    <row r="25" spans="1:11" ht="15.6" x14ac:dyDescent="0.3">
      <c r="A25" s="82">
        <v>24</v>
      </c>
      <c r="B25" s="67"/>
      <c r="C25" s="67"/>
      <c r="D25" s="67"/>
      <c r="E25" s="83"/>
      <c r="F25" s="8"/>
      <c r="H25" s="31" t="s">
        <v>24</v>
      </c>
    </row>
    <row r="26" spans="1:11" ht="15.6" x14ac:dyDescent="0.3">
      <c r="A26" s="82">
        <v>25</v>
      </c>
      <c r="B26" s="67"/>
      <c r="C26" s="67"/>
      <c r="D26" s="67"/>
      <c r="E26" s="83"/>
      <c r="F26" s="8"/>
      <c r="H26" s="31" t="s">
        <v>25</v>
      </c>
    </row>
    <row r="27" spans="1:11" ht="15.6" x14ac:dyDescent="0.3">
      <c r="A27" s="82">
        <v>26</v>
      </c>
      <c r="B27" s="67"/>
      <c r="C27" s="67"/>
      <c r="D27" s="67"/>
      <c r="E27" s="83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Startovka!B8</f>
        <v>Zita Přichystalová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Startovka!C8</f>
        <v>Huricane von don El Ranzo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Startovka!D8</f>
        <v>Sheltie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Startovka!A8</f>
        <v>7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Startovka!E8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Výsledky!G8</f>
        <v>7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0</v>
      </c>
      <c r="E28" s="104"/>
      <c r="F28" s="104"/>
      <c r="G28" s="104"/>
      <c r="H28" s="64">
        <f>SUM(G18:G27)</f>
        <v>0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Startovka!B9</f>
        <v>Tomáš Pohanka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Startovka!C9</f>
        <v>Sunny Loky Dream of joy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Startovka!D9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Startovka!A9</f>
        <v>8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Startovka!E9</f>
        <v>OB-Z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Výsledky!G9</f>
        <v>3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244</v>
      </c>
      <c r="E28" s="104"/>
      <c r="F28" s="104"/>
      <c r="G28" s="104"/>
      <c r="H28" s="64">
        <f>SUM(G18:G27)</f>
        <v>244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Startovka!B10</f>
        <v>Ivana Petrová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Startovka!C10</f>
        <v>Primavera Ave Diornis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Startovka!D10</f>
        <v>Miniaturní americký ovčák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Startovka!A10</f>
        <v>9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Startovka!E10</f>
        <v>OB-Z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Výsledky!G10</f>
        <v>1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300.5</v>
      </c>
      <c r="E28" s="104"/>
      <c r="F28" s="104"/>
      <c r="G28" s="104"/>
      <c r="H28" s="64">
        <f>SUM(G18:G27)</f>
        <v>300.5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Startovka!B11</f>
        <v>Lenka Pichlová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Startovka!C11</f>
        <v>Imagine Inca Nice Friend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Startovka!D11</f>
        <v>Zlatý retrívr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Startovka!A11</f>
        <v>10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Startovka!E11</f>
        <v>OB-Z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Výsledky!G11</f>
        <v>4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208</v>
      </c>
      <c r="E28" s="104"/>
      <c r="F28" s="104"/>
      <c r="G28" s="104"/>
      <c r="H28" s="64">
        <f>SUM(G18:G27)</f>
        <v>208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Startovka!B12</f>
        <v>Hana Rožková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Startovka!C12</f>
        <v>Ambra Daisy Vapemat Team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Startovka!D12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Startovka!A12</f>
        <v>11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Startovka!E12</f>
        <v>OB-Z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Výsledky!G12</f>
        <v>2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38</v>
      </c>
      <c r="H18" s="64">
        <f t="shared" ref="H18:H27" si="0">SUM(D18*F18)</f>
        <v>38</v>
      </c>
      <c r="I18" s="64">
        <f t="shared" ref="I18:I27" si="1">SUM(((D18+E18)*F18)/2)</f>
        <v>19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262.5</v>
      </c>
      <c r="E28" s="104"/>
      <c r="F28" s="104"/>
      <c r="G28" s="104"/>
      <c r="H28" s="64">
        <f>SUM(G18:G27)</f>
        <v>262.5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Startovka!B13</f>
        <v>Marie Kůsová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Startovka!C13</f>
        <v>Buffy z Budkovky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Startovka!D13</f>
        <v>NSDRT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Startovka!A13</f>
        <v>12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Startovka!E13</f>
        <v>OB2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Výsledky!G13</f>
        <v>2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15</v>
      </c>
      <c r="H27" s="64">
        <f t="shared" si="0"/>
        <v>15</v>
      </c>
      <c r="I27" s="64">
        <f t="shared" si="1"/>
        <v>7.5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94</v>
      </c>
      <c r="E28" s="104"/>
      <c r="F28" s="104"/>
      <c r="G28" s="104"/>
      <c r="H28" s="64">
        <f>SUM(G18:G27)</f>
        <v>94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Nehodnocen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Startovka!B14</f>
        <v>Petra Pekárková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Startovka!C14</f>
        <v>Corvin Reesheja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Startovka!D14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Startovka!A14</f>
        <v>13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Startovka!E14</f>
        <v>OB2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Výsledky!G14</f>
        <v>1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248</v>
      </c>
      <c r="E28" s="104"/>
      <c r="F28" s="104"/>
      <c r="G28" s="104"/>
      <c r="H28" s="64">
        <f>SUM(G18:G27)</f>
        <v>248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1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Startovka!B15</f>
        <v>Jaroslava Kniežová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Startovka!C15</f>
        <v>Aslan Barneco Star of Highlands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Startovka!D15</f>
        <v>sibiřský chrt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Startovka!A15</f>
        <v>14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Startovka!E15</f>
        <v>OB3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Výsledky!G15</f>
        <v>1</v>
      </c>
      <c r="D14" s="103" t="str">
        <f>IF(C13="OB3","Žlutá karta"," ")</f>
        <v>Žlutá karta</v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 do stoje/sedu/lehu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a přivolání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22</v>
      </c>
      <c r="H23" s="64">
        <f t="shared" si="0"/>
        <v>22</v>
      </c>
      <c r="I23" s="64">
        <f t="shared" si="1"/>
        <v>11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zastavení, aport a skok přes překážku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5.5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11</v>
      </c>
      <c r="H27" s="64">
        <f t="shared" si="0"/>
        <v>11</v>
      </c>
      <c r="I27" s="64">
        <f t="shared" si="1"/>
        <v>5.5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215.5</v>
      </c>
      <c r="E28" s="104"/>
      <c r="F28" s="104"/>
      <c r="G28" s="104"/>
      <c r="H28" s="64">
        <f>SUM(G18:G27)</f>
        <v>215.5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Startovka!B16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Startovka!C16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Startovka!D16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Startovka!A16</f>
        <v>15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Startovka!E16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Výsledky!G16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3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Startovka!B17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Startovka!C17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Startovka!D17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Startovka!A17</f>
        <v>16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Startovka!E17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Výsledky!G17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N12" sqref="N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2" t="s">
        <v>11</v>
      </c>
      <c r="B1" s="92"/>
      <c r="C1" s="92"/>
      <c r="E1" s="92" t="s">
        <v>18</v>
      </c>
      <c r="F1" s="92"/>
      <c r="G1" s="92"/>
      <c r="I1" s="92" t="s">
        <v>19</v>
      </c>
      <c r="J1" s="92"/>
      <c r="K1" s="92"/>
      <c r="M1" s="92" t="s">
        <v>20</v>
      </c>
      <c r="N1" s="92"/>
      <c r="O1" s="92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34</v>
      </c>
      <c r="C3" s="34">
        <f>IF(B3="Celkový dojem",2,IF(B3="Přivolání",4,IF(B3="Ovladatelnost na dálku",4,IF(B3="Držení aportovací činky",4,3))))</f>
        <v>4</v>
      </c>
      <c r="D3" s="36"/>
      <c r="E3" s="37">
        <v>1</v>
      </c>
      <c r="F3" s="38" t="s">
        <v>34</v>
      </c>
      <c r="G3" s="34">
        <f>IF(F3="Celkový dojem",2,IF(F3="Odložení vsedě ve skupině",3,IF(F3="Odložení za pochodu",3,4)))</f>
        <v>4</v>
      </c>
      <c r="I3" s="37">
        <v>1</v>
      </c>
      <c r="J3" s="38" t="s">
        <v>35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71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32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4</v>
      </c>
    </row>
    <row r="5" spans="1:15" ht="15.6" x14ac:dyDescent="0.3">
      <c r="A5" s="37">
        <v>3</v>
      </c>
      <c r="B5" s="38" t="s">
        <v>39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40</v>
      </c>
      <c r="G5" s="34">
        <f t="shared" si="0"/>
        <v>4</v>
      </c>
      <c r="I5" s="37">
        <v>3</v>
      </c>
      <c r="J5" s="38" t="s">
        <v>78</v>
      </c>
      <c r="K5" s="37">
        <f t="shared" si="1"/>
        <v>3</v>
      </c>
      <c r="M5" s="37">
        <v>3</v>
      </c>
      <c r="N5" s="38" t="s">
        <v>80</v>
      </c>
      <c r="O5" s="37">
        <f t="shared" si="2"/>
        <v>3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 t="s">
        <v>37</v>
      </c>
      <c r="K6" s="37">
        <f t="shared" si="1"/>
        <v>4</v>
      </c>
      <c r="M6" s="37">
        <v>4</v>
      </c>
      <c r="N6" s="38" t="s">
        <v>37</v>
      </c>
      <c r="O6" s="37">
        <f t="shared" si="2"/>
        <v>4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33</v>
      </c>
      <c r="G7" s="34">
        <f t="shared" si="0"/>
        <v>4</v>
      </c>
      <c r="I7" s="37">
        <v>5</v>
      </c>
      <c r="J7" s="38" t="s">
        <v>73</v>
      </c>
      <c r="K7" s="37">
        <f t="shared" si="1"/>
        <v>3</v>
      </c>
      <c r="M7" s="37">
        <v>5</v>
      </c>
      <c r="N7" s="38" t="s">
        <v>73</v>
      </c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81</v>
      </c>
      <c r="G8" s="34">
        <f t="shared" si="0"/>
        <v>4</v>
      </c>
      <c r="I8" s="37">
        <v>6</v>
      </c>
      <c r="J8" s="38" t="s">
        <v>33</v>
      </c>
      <c r="K8" s="37">
        <f t="shared" si="1"/>
        <v>4</v>
      </c>
      <c r="M8" s="37">
        <v>6</v>
      </c>
      <c r="N8" s="38" t="s">
        <v>33</v>
      </c>
      <c r="O8" s="37">
        <f t="shared" si="2"/>
        <v>4</v>
      </c>
    </row>
    <row r="9" spans="1:15" ht="15.6" x14ac:dyDescent="0.3">
      <c r="A9" s="37">
        <v>7</v>
      </c>
      <c r="B9" s="38" t="s">
        <v>76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38</v>
      </c>
      <c r="K9" s="37">
        <f t="shared" si="1"/>
        <v>3</v>
      </c>
      <c r="M9" s="37">
        <v>7</v>
      </c>
      <c r="N9" s="38" t="s">
        <v>38</v>
      </c>
      <c r="O9" s="37">
        <f t="shared" si="2"/>
        <v>3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 t="s">
        <v>41</v>
      </c>
      <c r="G10" s="34">
        <f t="shared" si="0"/>
        <v>2</v>
      </c>
      <c r="I10" s="37">
        <v>8</v>
      </c>
      <c r="J10" s="38" t="s">
        <v>69</v>
      </c>
      <c r="K10" s="37">
        <f t="shared" si="1"/>
        <v>3</v>
      </c>
      <c r="M10" s="37">
        <v>8</v>
      </c>
      <c r="N10" s="38" t="s">
        <v>72</v>
      </c>
      <c r="O10" s="37">
        <f t="shared" si="2"/>
        <v>4</v>
      </c>
    </row>
    <row r="11" spans="1:15" ht="15.6" x14ac:dyDescent="0.3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 t="s">
        <v>30</v>
      </c>
      <c r="G11" s="34">
        <f t="shared" si="0"/>
        <v>3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3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Startovka!B18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Startovka!C18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Startovka!D18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Startovka!A18</f>
        <v>17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Startovka!E18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Výsledky!G18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3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Startovka!B19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Startovka!C19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Startovka!D19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Startovka!A19</f>
        <v>18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Startovka!E19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Výsledky!G19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13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Startovka!D20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Startovka!A20</f>
        <v>19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Startovka!E20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Výsledky!G20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7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Startovka!D21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Startovka!A21</f>
        <v>20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Startovka!E21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Výsledky!G21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1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Startovka!D22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Startovka!A22</f>
        <v>21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Startovka!E22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Výsledky!G22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5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Startovka!D23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Startovka!A23</f>
        <v>22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Startovka!E23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Výsledky!G23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8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Startovka!D24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Startovka!A24</f>
        <v>23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Startovka!E24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Výsledky!G24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Startovka!D25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Startovka!A25</f>
        <v>24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Startovka!E25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Výsledky!G25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Startovka!D26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Startovka!A26</f>
        <v>25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Startovka!E26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Výsledky!G26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Startovka!D27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Startovka!A27</f>
        <v>26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Startovka!E27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Výsledky!G27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>
        <v>0</v>
      </c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>
        <v>0</v>
      </c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>
        <v>0</v>
      </c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>
        <v>0</v>
      </c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>
        <v>0</v>
      </c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>
        <v>0</v>
      </c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>
        <v>0</v>
      </c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>
        <v>0</v>
      </c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>
        <v>0</v>
      </c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C22" sqref="C2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Renata Zárubová</v>
      </c>
      <c r="C2" s="70" t="str">
        <f>Startovka!C2</f>
        <v>Pasco - Lusika</v>
      </c>
      <c r="D2" s="70" t="str">
        <f>Startovka!D2</f>
        <v>Border collie</v>
      </c>
      <c r="E2" s="70" t="str">
        <f>Startovka!E2</f>
        <v>OB1</v>
      </c>
      <c r="F2" s="70" t="str">
        <f>Startovka!I3</f>
        <v>Seriál OB - Jarní závod Česká Třebová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292</v>
      </c>
      <c r="I2" s="73" t="str">
        <f>'1'!D29</f>
        <v>Výborně</v>
      </c>
      <c r="J2" s="41"/>
      <c r="K2" s="43" t="str">
        <f t="shared" ref="K2:K33" si="1">IF(E2="OB-Z",(H2)," ")</f>
        <v/>
      </c>
      <c r="L2" s="43">
        <f t="shared" ref="L2:L33" si="2">IF(E2="OB1",(H2)," ")</f>
        <v>292</v>
      </c>
      <c r="M2" s="43" t="str">
        <f t="shared" ref="M2:M33" si="3">IF(E2="OB2",(H2)," ")</f>
        <v/>
      </c>
      <c r="N2" s="43" t="str">
        <f t="shared" ref="N2:N33" si="4">IF(E2="OB3",(H2)," ")</f>
        <v/>
      </c>
      <c r="O2" s="41"/>
    </row>
    <row r="3" spans="1:15" x14ac:dyDescent="0.3">
      <c r="A3" s="70">
        <f>Startovka!A3</f>
        <v>2</v>
      </c>
      <c r="B3" s="70" t="str">
        <f>Startovka!B3</f>
        <v>Karolína Hyláková</v>
      </c>
      <c r="C3" s="70" t="str">
        <f>Startovka!C3</f>
        <v>Black Berry Gallant Heart</v>
      </c>
      <c r="D3" s="70" t="str">
        <f>Startovka!D3</f>
        <v>Border collie</v>
      </c>
      <c r="E3" s="70" t="str">
        <f>Startovka!E3</f>
        <v>OB1</v>
      </c>
      <c r="F3" s="70" t="str">
        <f>Startovka!I3</f>
        <v>Seriál OB - Jarní závod Česká Třebová</v>
      </c>
      <c r="G3" s="70">
        <f t="shared" si="0"/>
        <v>6</v>
      </c>
      <c r="H3" s="74">
        <f>'2'!D28</f>
        <v>200</v>
      </c>
      <c r="I3" s="75" t="str">
        <f>'2'!D29</f>
        <v>Dobře</v>
      </c>
      <c r="J3" s="41"/>
      <c r="K3" s="43" t="str">
        <f t="shared" si="1"/>
        <v/>
      </c>
      <c r="L3" s="43">
        <f t="shared" si="2"/>
        <v>200</v>
      </c>
      <c r="M3" s="43" t="str">
        <f t="shared" si="3"/>
        <v/>
      </c>
      <c r="N3" s="43" t="str">
        <f t="shared" si="4"/>
        <v/>
      </c>
      <c r="O3" s="41"/>
    </row>
    <row r="4" spans="1:15" x14ac:dyDescent="0.3">
      <c r="A4" s="70">
        <f>Startovka!A4</f>
        <v>3</v>
      </c>
      <c r="B4" s="70" t="str">
        <f>Startovka!B4</f>
        <v>Markéta  Linková</v>
      </c>
      <c r="C4" s="70" t="str">
        <f>Startovka!C4</f>
        <v>Alvin - Dream of Joy</v>
      </c>
      <c r="D4" s="70" t="str">
        <f>Startovka!D4</f>
        <v>Border collie</v>
      </c>
      <c r="E4" s="70" t="str">
        <f>Startovka!E4</f>
        <v>OB1</v>
      </c>
      <c r="F4" s="70" t="str">
        <f>Startovka!I3</f>
        <v>Seriál OB - Jarní závod Česká Třebová</v>
      </c>
      <c r="G4" s="71">
        <f t="shared" si="0"/>
        <v>2</v>
      </c>
      <c r="H4" s="72">
        <f>'3'!D28</f>
        <v>255</v>
      </c>
      <c r="I4" s="75" t="str">
        <f>'3'!D29</f>
        <v>Velmi dobře</v>
      </c>
      <c r="J4" s="41"/>
      <c r="K4" s="43" t="str">
        <f t="shared" si="1"/>
        <v/>
      </c>
      <c r="L4" s="43">
        <f t="shared" si="2"/>
        <v>255</v>
      </c>
      <c r="M4" s="43" t="str">
        <f t="shared" si="3"/>
        <v/>
      </c>
      <c r="N4" s="43" t="str">
        <f t="shared" si="4"/>
        <v/>
      </c>
      <c r="O4" s="41"/>
    </row>
    <row r="5" spans="1:15" x14ac:dyDescent="0.3">
      <c r="A5" s="70">
        <f>Startovka!A5</f>
        <v>4</v>
      </c>
      <c r="B5" s="70" t="str">
        <f>Startovka!B5</f>
        <v>Kateřina Kutyň</v>
      </c>
      <c r="C5" s="70" t="str">
        <f>Startovka!C5</f>
        <v>Cukrík</v>
      </c>
      <c r="D5" s="70" t="str">
        <f>Startovka!D5</f>
        <v>Border collie</v>
      </c>
      <c r="E5" s="70" t="str">
        <f>Startovka!E5</f>
        <v>OB1</v>
      </c>
      <c r="F5" s="70" t="str">
        <f>Startovka!I3</f>
        <v>Seriál OB - Jarní závod Česká Třebová</v>
      </c>
      <c r="G5" s="70">
        <f t="shared" si="0"/>
        <v>4</v>
      </c>
      <c r="H5" s="74">
        <f>'4'!D28</f>
        <v>212</v>
      </c>
      <c r="I5" s="75" t="str">
        <f>'4'!D29</f>
        <v>Dobře</v>
      </c>
      <c r="J5" s="41"/>
      <c r="K5" s="43" t="str">
        <f t="shared" si="1"/>
        <v/>
      </c>
      <c r="L5" s="43">
        <f t="shared" si="2"/>
        <v>212</v>
      </c>
      <c r="M5" s="43" t="str">
        <f t="shared" si="3"/>
        <v/>
      </c>
      <c r="N5" s="43" t="str">
        <f t="shared" si="4"/>
        <v/>
      </c>
      <c r="O5" s="41"/>
    </row>
    <row r="6" spans="1:15" x14ac:dyDescent="0.3">
      <c r="A6" s="70">
        <f>Startovka!A6</f>
        <v>5</v>
      </c>
      <c r="B6" s="70" t="str">
        <f>Startovka!B6</f>
        <v>Martina Mrňová</v>
      </c>
      <c r="C6" s="70" t="str">
        <f>Startovka!C6</f>
        <v>Cartimandua Aurinko</v>
      </c>
      <c r="D6" s="70" t="str">
        <f>Startovka!D6</f>
        <v>Chodský pes</v>
      </c>
      <c r="E6" s="70" t="str">
        <f>Startovka!E6</f>
        <v>OB1</v>
      </c>
      <c r="F6" s="70" t="str">
        <f>Startovka!I3</f>
        <v>Seriál OB - Jarní závod Česká Třebová</v>
      </c>
      <c r="G6" s="71">
        <f t="shared" si="0"/>
        <v>3</v>
      </c>
      <c r="H6" s="72">
        <f>'5'!D28</f>
        <v>234</v>
      </c>
      <c r="I6" s="75" t="str">
        <f>'5'!D29</f>
        <v>Velmi dobře</v>
      </c>
      <c r="J6" s="41"/>
      <c r="K6" s="43" t="str">
        <f t="shared" si="1"/>
        <v/>
      </c>
      <c r="L6" s="43">
        <f t="shared" si="2"/>
        <v>234</v>
      </c>
      <c r="M6" s="43" t="str">
        <f t="shared" si="3"/>
        <v/>
      </c>
      <c r="N6" s="43" t="str">
        <f t="shared" si="4"/>
        <v/>
      </c>
      <c r="O6" s="41"/>
    </row>
    <row r="7" spans="1:15" x14ac:dyDescent="0.3">
      <c r="A7" s="70">
        <f>Startovka!A7</f>
        <v>6</v>
      </c>
      <c r="B7" s="70" t="str">
        <f>Startovka!B7</f>
        <v>Lenka Hašová</v>
      </c>
      <c r="C7" s="70" t="str">
        <f>Startovka!C7</f>
        <v>Anabell Love My Chocolate Soul</v>
      </c>
      <c r="D7" s="70" t="str">
        <f>Startovka!D7</f>
        <v>Labrador</v>
      </c>
      <c r="E7" s="70" t="str">
        <f>Startovka!E7</f>
        <v>OB1</v>
      </c>
      <c r="F7" s="70" t="str">
        <f>Startovka!I3</f>
        <v>Seriál OB - Jarní závod Česká Třebová</v>
      </c>
      <c r="G7" s="70">
        <f t="shared" si="0"/>
        <v>5</v>
      </c>
      <c r="H7" s="72">
        <f>'6'!D28</f>
        <v>208</v>
      </c>
      <c r="I7" s="75" t="str">
        <f>'6'!D29</f>
        <v>Dobře</v>
      </c>
      <c r="J7" s="41"/>
      <c r="K7" s="43" t="str">
        <f t="shared" si="1"/>
        <v/>
      </c>
      <c r="L7" s="43">
        <f t="shared" si="2"/>
        <v>208</v>
      </c>
      <c r="M7" s="43" t="str">
        <f t="shared" si="3"/>
        <v/>
      </c>
      <c r="N7" s="43" t="str">
        <f t="shared" si="4"/>
        <v/>
      </c>
      <c r="O7" s="41"/>
    </row>
    <row r="8" spans="1:15" x14ac:dyDescent="0.3">
      <c r="A8" s="70">
        <f>Startovka!A8</f>
        <v>7</v>
      </c>
      <c r="B8" s="70" t="str">
        <f>Startovka!B8</f>
        <v>Zita Přichystalová</v>
      </c>
      <c r="C8" s="70" t="str">
        <f>Startovka!C8</f>
        <v>Huricane von don El Ranzo</v>
      </c>
      <c r="D8" s="70" t="str">
        <f>Startovka!D8</f>
        <v>Sheltie</v>
      </c>
      <c r="E8" s="70" t="str">
        <f>Startovka!E8</f>
        <v>OB1</v>
      </c>
      <c r="F8" s="70" t="str">
        <f>Startovka!I3</f>
        <v>Seriál OB - Jarní závod Česká Třebová</v>
      </c>
      <c r="G8" s="71">
        <f t="shared" si="0"/>
        <v>7</v>
      </c>
      <c r="H8" s="74">
        <f>'7'!D28</f>
        <v>0</v>
      </c>
      <c r="I8" s="75" t="str">
        <f>'7'!D29</f>
        <v>Nehodnocen</v>
      </c>
      <c r="J8" s="41"/>
      <c r="K8" s="43" t="str">
        <f t="shared" si="1"/>
        <v/>
      </c>
      <c r="L8" s="43">
        <f t="shared" si="2"/>
        <v>0</v>
      </c>
      <c r="M8" s="43" t="str">
        <f t="shared" si="3"/>
        <v/>
      </c>
      <c r="N8" s="43" t="str">
        <f t="shared" si="4"/>
        <v/>
      </c>
      <c r="O8" s="41"/>
    </row>
    <row r="9" spans="1:15" x14ac:dyDescent="0.3">
      <c r="A9" s="70">
        <f>Startovka!A9</f>
        <v>8</v>
      </c>
      <c r="B9" s="70" t="str">
        <f>Startovka!B9</f>
        <v>Tomáš Pohanka</v>
      </c>
      <c r="C9" s="70" t="str">
        <f>Startovka!C9</f>
        <v>Sunny Loky Dream of joy</v>
      </c>
      <c r="D9" s="70" t="str">
        <f>Startovka!D9</f>
        <v>Border collie</v>
      </c>
      <c r="E9" s="70" t="str">
        <f>Startovka!E9</f>
        <v>OB-Z</v>
      </c>
      <c r="F9" s="70" t="str">
        <f>Startovka!I3</f>
        <v>Seriál OB - Jarní závod Česká Třebová</v>
      </c>
      <c r="G9" s="70">
        <f t="shared" si="0"/>
        <v>3</v>
      </c>
      <c r="H9" s="72">
        <f>'8'!D28</f>
        <v>244</v>
      </c>
      <c r="I9" s="75" t="str">
        <f>'8'!D29</f>
        <v>Velmi dobře</v>
      </c>
      <c r="J9" s="41"/>
      <c r="K9" s="43">
        <f t="shared" si="1"/>
        <v>244</v>
      </c>
      <c r="L9" s="43" t="str">
        <f t="shared" si="2"/>
        <v/>
      </c>
      <c r="M9" s="43" t="str">
        <f t="shared" si="3"/>
        <v/>
      </c>
      <c r="N9" s="43" t="str">
        <f t="shared" si="4"/>
        <v/>
      </c>
      <c r="O9" s="41"/>
    </row>
    <row r="10" spans="1:15" x14ac:dyDescent="0.3">
      <c r="A10" s="70">
        <f>Startovka!A10</f>
        <v>9</v>
      </c>
      <c r="B10" s="70" t="str">
        <f>Startovka!B10</f>
        <v>Ivana Petrová</v>
      </c>
      <c r="C10" s="70" t="str">
        <f>Startovka!C10</f>
        <v>Primavera Ave Diornis</v>
      </c>
      <c r="D10" s="70" t="str">
        <f>Startovka!D10</f>
        <v>Miniaturní americký ovčák</v>
      </c>
      <c r="E10" s="70" t="str">
        <f>Startovka!E10</f>
        <v>OB-Z</v>
      </c>
      <c r="F10" s="70" t="str">
        <f>Startovka!I3</f>
        <v>Seriál OB - Jarní závod Česká Třebová</v>
      </c>
      <c r="G10" s="71">
        <f t="shared" si="0"/>
        <v>1</v>
      </c>
      <c r="H10" s="74">
        <f>'9'!D28</f>
        <v>300.5</v>
      </c>
      <c r="I10" s="75" t="str">
        <f>'9'!D29</f>
        <v>Výborně</v>
      </c>
      <c r="J10" s="41"/>
      <c r="K10" s="43">
        <f t="shared" si="1"/>
        <v>300.5</v>
      </c>
      <c r="L10" s="43" t="str">
        <f t="shared" si="2"/>
        <v/>
      </c>
      <c r="M10" s="43" t="str">
        <f t="shared" si="3"/>
        <v/>
      </c>
      <c r="N10" s="43" t="str">
        <f t="shared" si="4"/>
        <v/>
      </c>
      <c r="O10" s="41"/>
    </row>
    <row r="11" spans="1:15" x14ac:dyDescent="0.3">
      <c r="A11" s="70">
        <f>Startovka!A11</f>
        <v>10</v>
      </c>
      <c r="B11" s="70" t="str">
        <f>Startovka!B11</f>
        <v>Lenka Pichlová</v>
      </c>
      <c r="C11" s="70" t="str">
        <f>Startovka!C11</f>
        <v>Imagine Inca Nice Friend</v>
      </c>
      <c r="D11" s="70" t="str">
        <f>Startovka!D11</f>
        <v>Zlatý retrívr</v>
      </c>
      <c r="E11" s="70" t="str">
        <f>Startovka!E11</f>
        <v>OB-Z</v>
      </c>
      <c r="F11" s="70" t="str">
        <f>Startovka!I3</f>
        <v>Seriál OB - Jarní závod Česká Třebová</v>
      </c>
      <c r="G11" s="70">
        <f t="shared" si="0"/>
        <v>4</v>
      </c>
      <c r="H11" s="72">
        <f>'10'!D28</f>
        <v>208</v>
      </c>
      <c r="I11" s="75" t="str">
        <f>'10'!D29</f>
        <v>Dobře</v>
      </c>
      <c r="J11" s="41"/>
      <c r="K11" s="43">
        <f t="shared" si="1"/>
        <v>208</v>
      </c>
      <c r="L11" s="43" t="str">
        <f t="shared" si="2"/>
        <v/>
      </c>
      <c r="M11" s="43" t="str">
        <f t="shared" si="3"/>
        <v/>
      </c>
      <c r="N11" s="43" t="str">
        <f t="shared" si="4"/>
        <v/>
      </c>
      <c r="O11" s="41"/>
    </row>
    <row r="12" spans="1:15" x14ac:dyDescent="0.3">
      <c r="A12" s="70">
        <f>Startovka!A12</f>
        <v>11</v>
      </c>
      <c r="B12" s="70" t="str">
        <f>Startovka!B12</f>
        <v>Hana Rožková</v>
      </c>
      <c r="C12" s="70" t="str">
        <f>Startovka!C12</f>
        <v>Ambra Daisy Vapemat Team</v>
      </c>
      <c r="D12" s="70" t="str">
        <f>Startovka!D12</f>
        <v>Border collie</v>
      </c>
      <c r="E12" s="70" t="str">
        <f>Startovka!E12</f>
        <v>OB-Z</v>
      </c>
      <c r="F12" s="70" t="str">
        <f>Startovka!I3</f>
        <v>Seriál OB - Jarní závod Česká Třebová</v>
      </c>
      <c r="G12" s="71">
        <f t="shared" si="0"/>
        <v>2</v>
      </c>
      <c r="H12" s="72">
        <f>'11'!D28</f>
        <v>262.5</v>
      </c>
      <c r="I12" s="75" t="str">
        <f>'11'!D29</f>
        <v>Výborně</v>
      </c>
      <c r="J12" s="41"/>
      <c r="K12" s="43">
        <f t="shared" si="1"/>
        <v>262.5</v>
      </c>
      <c r="L12" s="43" t="str">
        <f t="shared" si="2"/>
        <v/>
      </c>
      <c r="M12" s="43" t="str">
        <f t="shared" si="3"/>
        <v/>
      </c>
      <c r="N12" s="43" t="str">
        <f t="shared" si="4"/>
        <v/>
      </c>
      <c r="O12" s="41"/>
    </row>
    <row r="13" spans="1:15" x14ac:dyDescent="0.3">
      <c r="A13" s="70">
        <f>Startovka!A13</f>
        <v>12</v>
      </c>
      <c r="B13" s="70" t="str">
        <f>Startovka!B13</f>
        <v>Marie Kůsová</v>
      </c>
      <c r="C13" s="70" t="str">
        <f>Startovka!C13</f>
        <v>Buffy z Budkovky</v>
      </c>
      <c r="D13" s="70" t="str">
        <f>Startovka!D13</f>
        <v>NSDRT</v>
      </c>
      <c r="E13" s="70" t="str">
        <f>Startovka!E13</f>
        <v>OB2</v>
      </c>
      <c r="F13" s="70" t="str">
        <f>Startovka!I3</f>
        <v>Seriál OB - Jarní závod Česká Třebová</v>
      </c>
      <c r="G13" s="70">
        <f t="shared" si="0"/>
        <v>2</v>
      </c>
      <c r="H13" s="74">
        <f>'12'!D28</f>
        <v>94</v>
      </c>
      <c r="I13" s="75" t="str">
        <f>'12'!D29</f>
        <v>Nehodnocen</v>
      </c>
      <c r="J13" s="41"/>
      <c r="K13" s="43" t="str">
        <f t="shared" si="1"/>
        <v/>
      </c>
      <c r="L13" s="43" t="str">
        <f t="shared" si="2"/>
        <v/>
      </c>
      <c r="M13" s="43">
        <f t="shared" si="3"/>
        <v>94</v>
      </c>
      <c r="N13" s="43" t="str">
        <f t="shared" si="4"/>
        <v/>
      </c>
      <c r="O13" s="41"/>
    </row>
    <row r="14" spans="1:15" x14ac:dyDescent="0.3">
      <c r="A14" s="70">
        <f>Startovka!A14</f>
        <v>13</v>
      </c>
      <c r="B14" s="70" t="str">
        <f>Startovka!B14</f>
        <v>Petra Pekárková</v>
      </c>
      <c r="C14" s="70" t="str">
        <f>Startovka!C14</f>
        <v>Corvin Reesheja</v>
      </c>
      <c r="D14" s="70" t="str">
        <f>Startovka!D14</f>
        <v>Border collie</v>
      </c>
      <c r="E14" s="70" t="str">
        <f>Startovka!E14</f>
        <v>OB2</v>
      </c>
      <c r="F14" s="70" t="str">
        <f>Startovka!I3</f>
        <v>Seriál OB - Jarní závod Česká Třebová</v>
      </c>
      <c r="G14" s="71">
        <f t="shared" si="0"/>
        <v>1</v>
      </c>
      <c r="H14" s="72">
        <f>'13'!D28</f>
        <v>248</v>
      </c>
      <c r="I14" s="75" t="str">
        <f>'13'!D29</f>
        <v>Velmi dobře</v>
      </c>
      <c r="J14" s="41"/>
      <c r="K14" s="43" t="str">
        <f t="shared" si="1"/>
        <v/>
      </c>
      <c r="L14" s="43" t="str">
        <f t="shared" si="2"/>
        <v/>
      </c>
      <c r="M14" s="43">
        <f t="shared" si="3"/>
        <v>248</v>
      </c>
      <c r="N14" s="43" t="str">
        <f t="shared" si="4"/>
        <v/>
      </c>
      <c r="O14" s="41"/>
    </row>
    <row r="15" spans="1:15" x14ac:dyDescent="0.3">
      <c r="A15" s="70">
        <f>Startovka!A15</f>
        <v>14</v>
      </c>
      <c r="B15" s="70" t="str">
        <f>Startovka!B15</f>
        <v>Jaroslava Kniežová</v>
      </c>
      <c r="C15" s="70" t="str">
        <f>Startovka!C15</f>
        <v>Aslan Barneco Star of Highlands</v>
      </c>
      <c r="D15" s="70" t="str">
        <f>Startovka!D15</f>
        <v>sibiřský chrt</v>
      </c>
      <c r="E15" s="70" t="str">
        <f>Startovka!E15</f>
        <v>OB3</v>
      </c>
      <c r="F15" s="70" t="str">
        <f>Startovka!I3</f>
        <v>Seriál OB - Jarní závod Česká Třebová</v>
      </c>
      <c r="G15" s="70">
        <f t="shared" si="0"/>
        <v>1</v>
      </c>
      <c r="H15" s="74">
        <f>'14'!D28</f>
        <v>215.5</v>
      </c>
      <c r="I15" s="75" t="str">
        <f>'14'!D29</f>
        <v>Dobře</v>
      </c>
      <c r="J15" s="41"/>
      <c r="K15" s="43" t="str">
        <f t="shared" si="1"/>
        <v/>
      </c>
      <c r="L15" s="43" t="str">
        <f t="shared" si="2"/>
        <v/>
      </c>
      <c r="M15" s="43" t="str">
        <f t="shared" si="3"/>
        <v/>
      </c>
      <c r="N15" s="43">
        <f t="shared" si="4"/>
        <v>215.5</v>
      </c>
      <c r="O15" s="41"/>
    </row>
    <row r="16" spans="1:15" x14ac:dyDescent="0.3">
      <c r="A16" s="70">
        <f>Startovka!A16</f>
        <v>15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Seriál OB - Jarní závod Česká Třebová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/>
      </c>
      <c r="L16" s="43" t="str">
        <f t="shared" si="2"/>
        <v/>
      </c>
      <c r="M16" s="43" t="str">
        <f t="shared" si="3"/>
        <v/>
      </c>
      <c r="N16" s="43" t="str">
        <f t="shared" si="4"/>
        <v/>
      </c>
      <c r="O16" s="41"/>
    </row>
    <row r="17" spans="1:15" x14ac:dyDescent="0.3">
      <c r="A17" s="70">
        <f>Startovka!A17</f>
        <v>16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Seriál OB - Jarní závod Česká Třebová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/>
      </c>
      <c r="L17" s="43" t="str">
        <f t="shared" si="2"/>
        <v/>
      </c>
      <c r="M17" s="43" t="str">
        <f t="shared" si="3"/>
        <v/>
      </c>
      <c r="N17" s="43" t="str">
        <f t="shared" si="4"/>
        <v/>
      </c>
      <c r="O17" s="41"/>
    </row>
    <row r="18" spans="1:15" x14ac:dyDescent="0.3">
      <c r="A18" s="70">
        <f>Startovka!A18</f>
        <v>17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Seriál OB - Jarní závod Česká Třebová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/>
      </c>
      <c r="L18" s="43" t="str">
        <f t="shared" si="2"/>
        <v/>
      </c>
      <c r="M18" s="43" t="str">
        <f t="shared" si="3"/>
        <v/>
      </c>
      <c r="N18" s="43" t="str">
        <f t="shared" si="4"/>
        <v/>
      </c>
      <c r="O18" s="41"/>
    </row>
    <row r="19" spans="1:15" x14ac:dyDescent="0.3">
      <c r="A19" s="70">
        <f>Startovka!A19</f>
        <v>18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Seriál OB - Jarní závod Česká Třebová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/>
      </c>
      <c r="L19" s="43" t="str">
        <f t="shared" si="2"/>
        <v/>
      </c>
      <c r="M19" s="43" t="str">
        <f t="shared" si="3"/>
        <v/>
      </c>
      <c r="N19" s="43" t="str">
        <f t="shared" si="4"/>
        <v/>
      </c>
      <c r="O19" s="41"/>
    </row>
    <row r="20" spans="1:15" x14ac:dyDescent="0.3">
      <c r="A20" s="70">
        <f>Startovka!A20</f>
        <v>19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Seriál OB - Jarní závod Česká Třebová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/>
      </c>
      <c r="L20" s="43" t="str">
        <f t="shared" si="2"/>
        <v/>
      </c>
      <c r="M20" s="43" t="str">
        <f t="shared" si="3"/>
        <v/>
      </c>
      <c r="N20" s="43" t="str">
        <f t="shared" si="4"/>
        <v/>
      </c>
      <c r="O20" s="41"/>
    </row>
    <row r="21" spans="1:15" x14ac:dyDescent="0.3">
      <c r="A21" s="70">
        <f>Startovka!A21</f>
        <v>20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Seriál OB - Jarní závod Česká Třebová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/>
      </c>
      <c r="L21" s="43" t="str">
        <f t="shared" si="2"/>
        <v/>
      </c>
      <c r="M21" s="43" t="str">
        <f t="shared" si="3"/>
        <v/>
      </c>
      <c r="N21" s="43" t="str">
        <f t="shared" si="4"/>
        <v/>
      </c>
      <c r="O21" s="41"/>
    </row>
    <row r="22" spans="1:15" x14ac:dyDescent="0.3">
      <c r="A22" s="70">
        <f>Startovka!A22</f>
        <v>21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Seriál OB - Jarní závod Česká Třebová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/>
      </c>
      <c r="L22" s="43" t="str">
        <f t="shared" si="2"/>
        <v/>
      </c>
      <c r="M22" s="43" t="str">
        <f t="shared" si="3"/>
        <v/>
      </c>
      <c r="N22" s="43" t="str">
        <f t="shared" si="4"/>
        <v/>
      </c>
      <c r="O22" s="41"/>
    </row>
    <row r="23" spans="1:15" x14ac:dyDescent="0.3">
      <c r="A23" s="70">
        <f>Startovka!A23</f>
        <v>22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Seriál OB - Jarní závod Česká Třebová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/>
      </c>
      <c r="L23" s="43" t="str">
        <f t="shared" si="2"/>
        <v/>
      </c>
      <c r="M23" s="43" t="str">
        <f t="shared" si="3"/>
        <v/>
      </c>
      <c r="N23" s="43" t="str">
        <f t="shared" si="4"/>
        <v/>
      </c>
      <c r="O23" s="41"/>
    </row>
    <row r="24" spans="1:15" x14ac:dyDescent="0.3">
      <c r="A24" s="70">
        <f>Startovka!A24</f>
        <v>23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Seriál OB - Jarní závod Česká Třebová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/>
      </c>
      <c r="L24" s="43" t="str">
        <f t="shared" si="2"/>
        <v/>
      </c>
      <c r="M24" s="43" t="str">
        <f t="shared" si="3"/>
        <v/>
      </c>
      <c r="N24" s="43" t="str">
        <f t="shared" si="4"/>
        <v/>
      </c>
      <c r="O24" s="41"/>
    </row>
    <row r="25" spans="1:15" x14ac:dyDescent="0.3">
      <c r="A25" s="70">
        <f>Startovka!A25</f>
        <v>24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Seriál OB - Jarní závod Česká Třebová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/>
      </c>
      <c r="L25" s="43" t="str">
        <f t="shared" si="2"/>
        <v/>
      </c>
      <c r="M25" s="43" t="str">
        <f t="shared" si="3"/>
        <v/>
      </c>
      <c r="N25" s="43" t="str">
        <f t="shared" si="4"/>
        <v/>
      </c>
      <c r="O25" s="41"/>
    </row>
    <row r="26" spans="1:15" x14ac:dyDescent="0.3">
      <c r="A26" s="70">
        <f>Startovka!A26</f>
        <v>25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Seriál OB - Jarní závod Česká Třebová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/>
      </c>
      <c r="L26" s="43" t="str">
        <f t="shared" si="2"/>
        <v/>
      </c>
      <c r="M26" s="43" t="str">
        <f t="shared" si="3"/>
        <v/>
      </c>
      <c r="N26" s="43" t="str">
        <f t="shared" si="4"/>
        <v/>
      </c>
      <c r="O26" s="41"/>
    </row>
    <row r="27" spans="1:15" x14ac:dyDescent="0.3">
      <c r="A27" s="70">
        <f>Startovka!A27</f>
        <v>26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Seriál OB - Jarní závod Česká Třebová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/>
      </c>
      <c r="L27" s="43" t="str">
        <f t="shared" si="2"/>
        <v/>
      </c>
      <c r="M27" s="43" t="str">
        <f t="shared" si="3"/>
        <v/>
      </c>
      <c r="N27" s="43" t="str">
        <f t="shared" si="4"/>
        <v/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Seriál OB - Jarní závod Česká Třebová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/>
      </c>
      <c r="L28" s="43" t="str">
        <f t="shared" si="2"/>
        <v/>
      </c>
      <c r="M28" s="43" t="str">
        <f t="shared" si="3"/>
        <v/>
      </c>
      <c r="N28" s="43" t="str">
        <f t="shared" si="4"/>
        <v/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Seriál OB - Jarní závod Česká Třebová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/>
      </c>
      <c r="L29" s="43" t="str">
        <f t="shared" si="2"/>
        <v/>
      </c>
      <c r="M29" s="43" t="str">
        <f t="shared" si="3"/>
        <v/>
      </c>
      <c r="N29" s="43" t="str">
        <f t="shared" si="4"/>
        <v/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Seriál OB - Jarní závod Česká Třebová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/>
      </c>
      <c r="L30" s="43" t="str">
        <f t="shared" si="2"/>
        <v/>
      </c>
      <c r="M30" s="43" t="str">
        <f t="shared" si="3"/>
        <v/>
      </c>
      <c r="N30" s="43" t="str">
        <f t="shared" si="4"/>
        <v/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Seriál OB - Jarní závod Česká Třebová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/>
      </c>
      <c r="L31" s="43" t="str">
        <f t="shared" si="2"/>
        <v/>
      </c>
      <c r="M31" s="43" t="str">
        <f t="shared" si="3"/>
        <v/>
      </c>
      <c r="N31" s="43" t="str">
        <f t="shared" si="4"/>
        <v/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Seriál OB - Jarní závod Česká Třebová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/>
      </c>
      <c r="L32" s="43" t="str">
        <f t="shared" si="2"/>
        <v/>
      </c>
      <c r="M32" s="43" t="str">
        <f t="shared" si="3"/>
        <v/>
      </c>
      <c r="N32" s="43" t="str">
        <f t="shared" si="4"/>
        <v/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Seriál OB - Jarní závod Česká Třebová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/>
      </c>
      <c r="L33" s="43" t="str">
        <f t="shared" si="2"/>
        <v/>
      </c>
      <c r="M33" s="43" t="str">
        <f t="shared" si="3"/>
        <v/>
      </c>
      <c r="N33" s="43" t="str">
        <f t="shared" si="4"/>
        <v/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Seriál OB - Jarní závod Česká Třebová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/>
      </c>
      <c r="L34" s="43" t="str">
        <f t="shared" ref="L34:L51" si="6">IF(E34="OB1",(H34)," ")</f>
        <v/>
      </c>
      <c r="M34" s="43" t="str">
        <f t="shared" ref="M34:M51" si="7">IF(E34="OB2",(H34)," ")</f>
        <v/>
      </c>
      <c r="N34" s="43" t="str">
        <f t="shared" ref="N34:N51" si="8">IF(E34="OB3",(H34)," ")</f>
        <v/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Seriál OB - Jarní závod Česká Třebová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/>
      </c>
      <c r="L35" s="43" t="str">
        <f t="shared" si="6"/>
        <v/>
      </c>
      <c r="M35" s="43" t="str">
        <f t="shared" si="7"/>
        <v/>
      </c>
      <c r="N35" s="43" t="str">
        <f t="shared" si="8"/>
        <v/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Seriál OB - Jarní závod Česká Třebová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/>
      </c>
      <c r="L36" s="43" t="str">
        <f t="shared" si="6"/>
        <v/>
      </c>
      <c r="M36" s="43" t="str">
        <f t="shared" si="7"/>
        <v/>
      </c>
      <c r="N36" s="43" t="str">
        <f t="shared" si="8"/>
        <v/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Seriál OB - Jarní závod Česká Třebová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/>
      </c>
      <c r="L37" s="43" t="str">
        <f t="shared" si="6"/>
        <v/>
      </c>
      <c r="M37" s="43" t="str">
        <f t="shared" si="7"/>
        <v/>
      </c>
      <c r="N37" s="43" t="str">
        <f t="shared" si="8"/>
        <v/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Seriál OB - Jarní závod Česká Třebová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/>
      </c>
      <c r="L38" s="43" t="str">
        <f t="shared" si="6"/>
        <v/>
      </c>
      <c r="M38" s="43" t="str">
        <f t="shared" si="7"/>
        <v/>
      </c>
      <c r="N38" s="43" t="str">
        <f t="shared" si="8"/>
        <v/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Seriál OB - Jarní závod Česká Třebová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/>
      </c>
      <c r="L39" s="43" t="str">
        <f t="shared" si="6"/>
        <v/>
      </c>
      <c r="M39" s="43" t="str">
        <f t="shared" si="7"/>
        <v/>
      </c>
      <c r="N39" s="43" t="str">
        <f t="shared" si="8"/>
        <v/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Seriál OB - Jarní závod Česká Třebová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/>
      </c>
      <c r="L40" s="43" t="str">
        <f t="shared" si="6"/>
        <v/>
      </c>
      <c r="M40" s="43" t="str">
        <f t="shared" si="7"/>
        <v/>
      </c>
      <c r="N40" s="43" t="str">
        <f t="shared" si="8"/>
        <v/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Seriál OB - Jarní závod Česká Třebová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/>
      </c>
      <c r="L41" s="43" t="str">
        <f t="shared" si="6"/>
        <v/>
      </c>
      <c r="M41" s="43" t="str">
        <f t="shared" si="7"/>
        <v/>
      </c>
      <c r="N41" s="43" t="str">
        <f t="shared" si="8"/>
        <v/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Seriál OB - Jarní závod Česká Třebová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/>
      </c>
      <c r="L42" s="43" t="str">
        <f t="shared" si="6"/>
        <v/>
      </c>
      <c r="M42" s="43" t="str">
        <f t="shared" si="7"/>
        <v/>
      </c>
      <c r="N42" s="43" t="str">
        <f t="shared" si="8"/>
        <v/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Seriál OB - Jarní závod Česká Třebová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/>
      </c>
      <c r="L43" s="43" t="str">
        <f t="shared" si="6"/>
        <v/>
      </c>
      <c r="M43" s="43" t="str">
        <f t="shared" si="7"/>
        <v/>
      </c>
      <c r="N43" s="43" t="str">
        <f t="shared" si="8"/>
        <v/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Seriál OB - Jarní závod Česká Třebová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/>
      </c>
      <c r="L44" s="43" t="str">
        <f t="shared" si="6"/>
        <v/>
      </c>
      <c r="M44" s="43" t="str">
        <f t="shared" si="7"/>
        <v/>
      </c>
      <c r="N44" s="43" t="str">
        <f t="shared" si="8"/>
        <v/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Seriál OB - Jarní závod Česká Třebová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/>
      </c>
      <c r="L45" s="43" t="str">
        <f t="shared" si="6"/>
        <v/>
      </c>
      <c r="M45" s="43" t="str">
        <f t="shared" si="7"/>
        <v/>
      </c>
      <c r="N45" s="43" t="str">
        <f t="shared" si="8"/>
        <v/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Seriál OB - Jarní závod Česká Třebová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/>
      </c>
      <c r="L46" s="43" t="str">
        <f t="shared" si="6"/>
        <v/>
      </c>
      <c r="M46" s="43" t="str">
        <f t="shared" si="7"/>
        <v/>
      </c>
      <c r="N46" s="43" t="str">
        <f t="shared" si="8"/>
        <v/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Seriál OB - Jarní závod Česká Třebová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/>
      </c>
      <c r="L47" s="43" t="str">
        <f t="shared" si="6"/>
        <v/>
      </c>
      <c r="M47" s="43" t="str">
        <f t="shared" si="7"/>
        <v/>
      </c>
      <c r="N47" s="43" t="str">
        <f t="shared" si="8"/>
        <v/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Seriál OB - Jarní závod Česká Třebová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/>
      </c>
      <c r="L48" s="43" t="str">
        <f t="shared" si="6"/>
        <v/>
      </c>
      <c r="M48" s="43" t="str">
        <f t="shared" si="7"/>
        <v/>
      </c>
      <c r="N48" s="43" t="str">
        <f t="shared" si="8"/>
        <v/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Seriál OB - Jarní závod Česká Třebová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/>
      </c>
      <c r="L49" s="43" t="str">
        <f t="shared" si="6"/>
        <v/>
      </c>
      <c r="M49" s="43" t="str">
        <f t="shared" si="7"/>
        <v/>
      </c>
      <c r="N49" s="43" t="str">
        <f t="shared" si="8"/>
        <v/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Seriál OB - Jarní závod Česká Třebová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/>
      </c>
      <c r="L50" s="43" t="str">
        <f t="shared" si="6"/>
        <v/>
      </c>
      <c r="M50" s="43" t="str">
        <f t="shared" si="7"/>
        <v/>
      </c>
      <c r="N50" s="43" t="str">
        <f t="shared" si="8"/>
        <v/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Seriál OB - Jarní závod Česká Třebová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/>
      </c>
      <c r="L51" s="43" t="str">
        <f t="shared" si="6"/>
        <v/>
      </c>
      <c r="M51" s="43" t="str">
        <f t="shared" si="7"/>
        <v/>
      </c>
      <c r="N51" s="43" t="str">
        <f t="shared" si="8"/>
        <v/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Startovka!D28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Startovka!A28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Startovka!E28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Výsledky!G28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Startovka!B29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Startovka!C29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Startovka!D29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Startovka!A29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Startovka!E29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Výsledky!G29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Startovka!D30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Startovka!A30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Startovka!E30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Výsledky!G30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Startovka!D31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Startovka!A31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Startovka!E31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Výsledky!G31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Startovka!D32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Startovka!A32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Startovka!E32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Výsledky!G32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Startovka!D33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Startovka!A33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Startovka!E33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Výsledky!G33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Startovka!D34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Startovka!A34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Startovka!E34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Výsledky!G34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Startovka!D35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Startovka!A35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Startovka!E35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Výsledky!G35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Startovka!D36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Startovka!A36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Startovka!E36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Výsledky!G36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Startovka!D37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Startovka!A37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Startovka!E37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Výsledky!G37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Startovka!B2</f>
        <v>Renata Zárubová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Startovka!C2</f>
        <v>Pasco - Lusika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Startovka!D2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Startovka!A2</f>
        <v>1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Startovka!E2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Výsledky!G2</f>
        <v>1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292</v>
      </c>
      <c r="E28" s="104"/>
      <c r="F28" s="104"/>
      <c r="G28" s="104"/>
      <c r="H28" s="64">
        <f>SUM(G18:G27)</f>
        <v>292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Výborně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Startovka!D38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Startovka!A38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Startovka!E38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Výsledky!G38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Startovka!B39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Startovka!C39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Startovka!D39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Startovka!A39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Startovka!E39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Výsledky!G39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Startovka!D40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Startovka!A40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Startovka!E40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Výsledky!G40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Startovka!D41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Startovka!A41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Startovka!E41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Výsledky!G41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Startovka!D42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Startovka!A42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Startovka!E42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Výsledky!G42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Startovka!D43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Startovka!A43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Startovka!E43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Výsledky!G43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Startovka!D44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Startovka!A44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Startovka!E44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Výsledky!G44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Startovka!D45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Startovka!A45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Startovka!E45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Výsledky!G45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Startovka!D46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Startovka!A46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Startovka!E46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Výsledky!G46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Startovka!D47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Startovka!A47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Startovka!E47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Výsledky!G47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Startovka!B3</f>
        <v>Karolína Hyláková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Startovka!C3</f>
        <v>Black Berry Gallant Heart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Startovka!D3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Startovka!A3</f>
        <v>2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Startovka!E3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Výsledky!G3</f>
        <v>6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200</v>
      </c>
      <c r="E28" s="104"/>
      <c r="F28" s="104"/>
      <c r="G28" s="104"/>
      <c r="H28" s="64">
        <f>SUM(G18:G27)</f>
        <v>200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Startovka!D48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Startovka!A48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Startovka!E48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Výsledky!G48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Startovka!B49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Startovka!C49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Startovka!D49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Startovka!A49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Startovka!E49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Výsledky!G49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Startovka!B50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Startovka!C50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Startovka!D50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Startovka!A50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Startovka!E50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Výsledky!G50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>
        <f>Startovka!B51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>
        <f>Startovka!C51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>
        <f>Startovka!D51</f>
        <v>0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Startovka!A51</f>
        <v>0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>
        <f>Startovka!E51</f>
        <v>0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 t="str">
        <f>Výsledky!G51</f>
        <v>neurčeno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1" t="s">
        <v>67</v>
      </c>
      <c r="C28" s="101"/>
      <c r="D28" s="104" t="e">
        <f>IF(G13="ano","0",IF(G14="ano",H28-20,SUM(G18:G27)))</f>
        <v>#VALUE!</v>
      </c>
      <c r="E28" s="104"/>
      <c r="F28" s="104"/>
      <c r="G28" s="104"/>
      <c r="H28" s="64" t="e">
        <f>SUM(G18:G27)</f>
        <v>#VALUE!</v>
      </c>
      <c r="I28" s="64"/>
    </row>
    <row r="29" spans="1:9" ht="15.6" x14ac:dyDescent="0.3">
      <c r="A29" s="50"/>
      <c r="B29" s="101" t="s">
        <v>68</v>
      </c>
      <c r="C29" s="101"/>
      <c r="D29" s="102" t="e">
        <f>IF(G13="ano","Diskvalifikace",IF(Startovka!F2="N","Nenastoupil",IF(D28&gt;=256,"Výborně",IF(D28&gt;=224,"Velmi dobře",IF(D28&gt;=192,"Dobře",IF(D28&lt;=191.9,"Nehodnocen"," "))))))</f>
        <v>#VALUE!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Startovka!B4</f>
        <v>Markéta  Linková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Startovka!C4</f>
        <v>Alvin - Dream of Joy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Startovka!D4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Startovka!A4</f>
        <v>3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Startovka!E4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Výsledky!G4</f>
        <v>2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7.5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255</v>
      </c>
      <c r="E28" s="104"/>
      <c r="F28" s="104"/>
      <c r="G28" s="104"/>
      <c r="H28" s="64">
        <f>SUM(G18:G27)</f>
        <v>255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Startovka!B5</f>
        <v>Kateřina Kutyň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Startovka!C5</f>
        <v>Cukrík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Startovka!D5</f>
        <v>Border collie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Startovka!A5</f>
        <v>4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Startovka!E5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Výsledky!G5</f>
        <v>4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38</v>
      </c>
      <c r="H18" s="64">
        <f t="shared" ref="H18:H27" si="0">SUM(D18*F18)</f>
        <v>38</v>
      </c>
      <c r="I18" s="64">
        <f t="shared" ref="I18:I27" si="1">SUM(((D18+E18)*F18)/2)</f>
        <v>19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212</v>
      </c>
      <c r="E28" s="104"/>
      <c r="F28" s="104"/>
      <c r="G28" s="104"/>
      <c r="H28" s="64">
        <f>SUM(G18:G27)</f>
        <v>212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Startovka!B6</f>
        <v>Martina Mrňová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Startovka!C6</f>
        <v>Cartimandua Aurinko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Startovka!D6</f>
        <v>Chodský pes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Startovka!A6</f>
        <v>5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Startovka!E6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Výsledky!G6</f>
        <v>3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38</v>
      </c>
      <c r="H18" s="64">
        <f t="shared" ref="H18:H27" si="0">SUM(D18*F18)</f>
        <v>38</v>
      </c>
      <c r="I18" s="64">
        <f t="shared" ref="I18:I27" si="1">SUM(((D18+E18)*F18)/2)</f>
        <v>19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234</v>
      </c>
      <c r="E28" s="104"/>
      <c r="F28" s="104"/>
      <c r="G28" s="104"/>
      <c r="H28" s="64">
        <f>SUM(G18:G27)</f>
        <v>234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Velmi 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3" t="s">
        <v>51</v>
      </c>
      <c r="B1" s="93"/>
      <c r="C1" s="93"/>
      <c r="D1" s="93"/>
      <c r="E1" s="93"/>
      <c r="F1" s="93"/>
      <c r="G1" s="93"/>
      <c r="H1" s="44"/>
    </row>
    <row r="2" spans="1:11" ht="129.75" customHeight="1" x14ac:dyDescent="0.4">
      <c r="A2" s="94"/>
      <c r="B2" s="94"/>
      <c r="C2" s="94"/>
      <c r="D2" s="94"/>
      <c r="E2" s="94"/>
      <c r="F2" s="94"/>
      <c r="G2" s="94"/>
      <c r="H2" s="44"/>
    </row>
    <row r="3" spans="1:11" ht="15.6" x14ac:dyDescent="0.3">
      <c r="A3" s="45" t="s">
        <v>52</v>
      </c>
      <c r="B3" s="45"/>
      <c r="C3" s="95" t="str">
        <f>Startovka!I2</f>
        <v>ZKO 648 Č.Třebová - Javorka</v>
      </c>
      <c r="D3" s="95"/>
      <c r="E3" s="95"/>
      <c r="F3" s="95"/>
      <c r="G3" s="95"/>
    </row>
    <row r="4" spans="1:11" ht="15.6" x14ac:dyDescent="0.3">
      <c r="A4" s="45" t="s">
        <v>53</v>
      </c>
      <c r="B4" s="45"/>
      <c r="C4" s="95" t="str">
        <f>Startovka!I3</f>
        <v>Seriál OB - Jarní závod Česká Třebová</v>
      </c>
      <c r="D4" s="95"/>
      <c r="E4" s="95"/>
      <c r="F4" s="95"/>
      <c r="G4" s="95"/>
    </row>
    <row r="5" spans="1:11" ht="15.6" x14ac:dyDescent="0.3">
      <c r="A5" s="45" t="s">
        <v>54</v>
      </c>
      <c r="B5" s="45"/>
      <c r="C5" s="96">
        <f>Startovka!I4</f>
        <v>45459</v>
      </c>
      <c r="D5" s="96"/>
      <c r="E5" s="96"/>
      <c r="F5" s="96"/>
      <c r="G5" s="96"/>
      <c r="H5" s="46"/>
    </row>
    <row r="6" spans="1:11" ht="15.6" x14ac:dyDescent="0.3">
      <c r="A6" s="45" t="s">
        <v>55</v>
      </c>
      <c r="B6" s="45"/>
      <c r="C6" s="47" t="str">
        <f>D17</f>
        <v>I.Skalická</v>
      </c>
      <c r="D6" s="97" t="str">
        <f>IF(E17="není"," ",E17)</f>
        <v/>
      </c>
      <c r="E6" s="97"/>
      <c r="F6" s="97"/>
      <c r="G6" s="97"/>
      <c r="H6" s="94"/>
      <c r="I6" s="94"/>
      <c r="J6" s="94"/>
      <c r="K6" s="94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J.Šuláková</v>
      </c>
      <c r="D7" s="97" t="str">
        <f>IF(E17="není"," ",IF(C13="OB-Z",Startovka!K8,IF(C13="OB1",Startovka!K12,IF(C13="OB2",Startovka!K16,IF(C13="OB3",Startovka!K20)))))</f>
        <v/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8" t="s">
        <v>57</v>
      </c>
      <c r="B9" s="98"/>
      <c r="C9" s="48" t="str">
        <f>Startovka!B7</f>
        <v>Lenka Hašová</v>
      </c>
      <c r="D9" s="99" t="s">
        <v>58</v>
      </c>
      <c r="E9" s="99"/>
      <c r="F9" s="99"/>
      <c r="G9" s="99"/>
    </row>
    <row r="10" spans="1:11" ht="20.100000000000001" customHeight="1" x14ac:dyDescent="0.3">
      <c r="A10" s="98" t="s">
        <v>59</v>
      </c>
      <c r="B10" s="98"/>
      <c r="C10" s="48" t="str">
        <f>Startovka!C7</f>
        <v>Anabell Love My Chocolate Soul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8" t="s">
        <v>61</v>
      </c>
      <c r="B11" s="98"/>
      <c r="C11" s="48" t="str">
        <f>Startovka!D7</f>
        <v>Labrador</v>
      </c>
      <c r="D11" s="100"/>
      <c r="E11" s="100"/>
      <c r="F11" s="100"/>
      <c r="G11" s="100"/>
    </row>
    <row r="12" spans="1:11" ht="20.100000000000001" customHeight="1" x14ac:dyDescent="0.3">
      <c r="A12" s="98" t="s">
        <v>62</v>
      </c>
      <c r="B12" s="98"/>
      <c r="C12" s="48">
        <f>Startovka!A7</f>
        <v>6</v>
      </c>
      <c r="D12" s="100"/>
      <c r="E12" s="100"/>
      <c r="F12" s="100"/>
      <c r="G12" s="100"/>
    </row>
    <row r="13" spans="1:11" ht="20.100000000000001" customHeight="1" x14ac:dyDescent="0.3">
      <c r="A13" s="98" t="s">
        <v>63</v>
      </c>
      <c r="B13" s="98"/>
      <c r="C13" s="48" t="str">
        <f>Startovka!E7</f>
        <v>OB1</v>
      </c>
      <c r="D13" s="103" t="s">
        <v>64</v>
      </c>
      <c r="E13" s="103"/>
      <c r="F13" s="103"/>
      <c r="G13" s="51"/>
    </row>
    <row r="14" spans="1:11" ht="20.100000000000001" customHeight="1" x14ac:dyDescent="0.3">
      <c r="A14" s="98" t="s">
        <v>65</v>
      </c>
      <c r="B14" s="98"/>
      <c r="C14" s="48">
        <f>Výsledky!G7</f>
        <v>5</v>
      </c>
      <c r="D14" s="103" t="str">
        <f>IF(C13="OB3","Žlutá karta"," ")</f>
        <v/>
      </c>
      <c r="E14" s="103"/>
      <c r="F14" s="10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I.Skalická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1" t="s">
        <v>67</v>
      </c>
      <c r="C28" s="101"/>
      <c r="D28" s="104">
        <f>IF(G13="ano","0",IF(G14="ano",H28-20,SUM(G18:G27)))</f>
        <v>208</v>
      </c>
      <c r="E28" s="104"/>
      <c r="F28" s="104"/>
      <c r="G28" s="104"/>
      <c r="H28" s="64">
        <f>SUM(G18:G27)</f>
        <v>208</v>
      </c>
      <c r="I28" s="64"/>
    </row>
    <row r="29" spans="1:9" ht="15.6" x14ac:dyDescent="0.3">
      <c r="A29" s="50"/>
      <c r="B29" s="101" t="s">
        <v>68</v>
      </c>
      <c r="C29" s="101"/>
      <c r="D29" s="102" t="str">
        <f>IF(G13="ano","Diskvalifikace",IF(Startovka!F2="N","Nenastoupil",IF(D28&gt;=256,"Výborně",IF(D28&gt;=224,"Velmi dobře",IF(D28&gt;=192,"Dobře",IF(D28&lt;=191.9,"Nehodnocen"," "))))))</f>
        <v>Dobře</v>
      </c>
      <c r="E29" s="102"/>
      <c r="F29" s="102"/>
      <c r="G29" s="10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2024-06-16T12:48:20Z</cp:lastPrinted>
  <dcterms:created xsi:type="dcterms:W3CDTF">2020-01-31T23:26:18Z</dcterms:created>
  <dcterms:modified xsi:type="dcterms:W3CDTF">2024-07-07T22:31:22Z</dcterms:modified>
</cp:coreProperties>
</file>