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6A135C84-9BAD-4089-B4F6-E3A4AF736012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14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G14" i="3" l="1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N9" i="3" s="1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0"/>
  <c r="C27" i="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13" i="13"/>
  <c r="C27" i="13" s="1"/>
  <c r="C12" i="13"/>
  <c r="C11" i="13"/>
  <c r="C10" i="13"/>
  <c r="C9" i="13"/>
  <c r="C5" i="13"/>
  <c r="C4" i="13"/>
  <c r="C3" i="13"/>
  <c r="C13" i="12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3"/>
  <c r="D14" i="12"/>
  <c r="D14" i="11"/>
  <c r="D14" i="10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F26" i="29"/>
  <c r="I26" i="29" s="1"/>
  <c r="I26" i="44" l="1"/>
  <c r="C24" i="15"/>
  <c r="C7" i="15"/>
  <c r="C27" i="15"/>
  <c r="C25" i="14"/>
  <c r="C7" i="14"/>
  <c r="D14" i="14"/>
  <c r="C27" i="14"/>
  <c r="G25" i="32"/>
  <c r="G25" i="30"/>
  <c r="C25" i="13"/>
  <c r="C7" i="13"/>
  <c r="C21" i="12"/>
  <c r="C7" i="12"/>
  <c r="C27" i="12"/>
  <c r="C27" i="11"/>
  <c r="C21" i="9"/>
  <c r="C7" i="9"/>
  <c r="D14" i="9"/>
  <c r="C27" i="6"/>
  <c r="C7" i="6"/>
  <c r="C27" i="7"/>
  <c r="C7" i="7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6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E17" i="38"/>
  <c r="G26" i="38" s="1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G26" i="36" s="1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D6" i="44"/>
  <c r="G26" i="44"/>
  <c r="D6" i="50"/>
  <c r="G26" i="50"/>
  <c r="G24" i="50"/>
  <c r="C23" i="29"/>
  <c r="L5" i="3"/>
  <c r="N7" i="3"/>
  <c r="C19" i="23"/>
  <c r="L9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N8" i="3"/>
  <c r="L12" i="3"/>
  <c r="M30" i="3"/>
  <c r="M46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G26" i="40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6" i="45" l="1"/>
  <c r="H21" i="48"/>
  <c r="H21" i="40"/>
  <c r="G24" i="48"/>
  <c r="G20" i="50"/>
  <c r="G21" i="46"/>
  <c r="G26" i="48"/>
  <c r="D7" i="48"/>
  <c r="G26" i="42"/>
  <c r="G25" i="46"/>
  <c r="G21" i="36"/>
  <c r="G25" i="5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M7" i="3" s="1"/>
  <c r="D28" i="8"/>
  <c r="H6" i="3" s="1"/>
  <c r="M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6" l="1"/>
  <c r="I14" i="3" s="1"/>
  <c r="H14" i="3"/>
  <c r="D29" i="26"/>
  <c r="I24" i="3" s="1"/>
  <c r="H24" i="3"/>
  <c r="D29" i="19"/>
  <c r="I17" i="3" s="1"/>
  <c r="H17" i="3"/>
  <c r="L3" i="3"/>
  <c r="H26" i="3"/>
  <c r="K46" i="3"/>
  <c r="H22" i="3"/>
  <c r="D29" i="15"/>
  <c r="I13" i="3" s="1"/>
  <c r="H13" i="3"/>
  <c r="K13" i="3" s="1"/>
  <c r="K47" i="3"/>
  <c r="H23" i="3"/>
  <c r="D29" i="17"/>
  <c r="I15" i="3" s="1"/>
  <c r="H15" i="3"/>
  <c r="D29" i="20"/>
  <c r="I18" i="3" s="1"/>
  <c r="H18" i="3"/>
  <c r="L2" i="3"/>
  <c r="H27" i="3"/>
  <c r="D29" i="14"/>
  <c r="I12" i="3" s="1"/>
  <c r="H12" i="3"/>
  <c r="K12" i="3" s="1"/>
  <c r="D29" i="18"/>
  <c r="I16" i="3" s="1"/>
  <c r="H16" i="3"/>
  <c r="K43" i="3"/>
  <c r="H19" i="3"/>
  <c r="L4" i="3"/>
  <c r="H25" i="3"/>
  <c r="K44" i="3"/>
  <c r="H20" i="3"/>
  <c r="D29" i="13"/>
  <c r="I11" i="3" s="1"/>
  <c r="H11" i="3"/>
  <c r="L11" i="3" s="1"/>
  <c r="D29" i="23"/>
  <c r="I21" i="3" s="1"/>
  <c r="H21" i="3"/>
  <c r="D29" i="12"/>
  <c r="I10" i="3" s="1"/>
  <c r="H10" i="3"/>
  <c r="L10" i="3" s="1"/>
  <c r="D29" i="11"/>
  <c r="I9" i="3" s="1"/>
  <c r="H9" i="3"/>
  <c r="M9" i="3" s="1"/>
  <c r="D29" i="10"/>
  <c r="I8" i="3" s="1"/>
  <c r="H8" i="3"/>
  <c r="D29" i="7"/>
  <c r="I5" i="3" s="1"/>
  <c r="H5" i="3"/>
  <c r="M5" i="3" s="1"/>
  <c r="D29" i="4"/>
  <c r="I2" i="3" s="1"/>
  <c r="H2" i="3"/>
  <c r="N2" i="3" s="1"/>
  <c r="M25" i="3"/>
  <c r="H4" i="3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8" i="3"/>
  <c r="D29" i="9"/>
  <c r="I7" i="3" s="1"/>
  <c r="M17" i="3"/>
  <c r="D29" i="8"/>
  <c r="I6" i="3" s="1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G11" i="3" l="1"/>
  <c r="C14" i="13" s="1"/>
  <c r="N4" i="3"/>
  <c r="M4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G10" i="3" s="1"/>
  <c r="C14" i="12" s="1"/>
  <c r="K39" i="3"/>
  <c r="K7" i="3"/>
  <c r="K42" i="3"/>
  <c r="N3" i="3"/>
  <c r="N35" i="3"/>
  <c r="G9" i="3" l="1"/>
  <c r="C14" i="11" s="1"/>
  <c r="G12" i="3"/>
  <c r="C14" i="14" s="1"/>
  <c r="G4" i="3"/>
  <c r="C14" i="6" s="1"/>
  <c r="G13" i="3"/>
  <c r="C14" i="15" s="1"/>
  <c r="G6" i="3"/>
  <c r="C14" i="8" s="1"/>
  <c r="G8" i="3"/>
  <c r="C14" i="10" s="1"/>
  <c r="G7" i="3"/>
  <c r="C14" i="9" s="1"/>
  <c r="G5" i="3"/>
  <c r="C14" i="7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<sst xmlns="http://schemas.openxmlformats.org/spreadsheetml/2006/main" count="1352" uniqueCount="118">
  <si>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</si>
  <si>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</si>
  <si>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</si>
  <si>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</si>
  <si>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</si>
  <si>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</si>
  <si>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</si>
  <si>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</si>
  <si>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</si>
  <si>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</si>
  <si>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</si>
  <si>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</si>
  <si>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</si>
  <si>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</si>
  <si>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</si>
  <si>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</si>
  <si>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</si>
  <si>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</si>
  <si>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</si>
  <si>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</si>
  <si>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</si>
  <si>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</si>
  <si>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</si>
  <si>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</si>
  <si>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</si>
  <si>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</si>
  <si>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</si>
  <si>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</si>
  <si>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</si>
  <si>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</si>
  <si>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</si>
  <si>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</si>
  <si>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</si>
  <si>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</si>
  <si>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</si>
  <si>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</si>
  <si>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</si>
  <si>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</si>
  <si>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</si>
  <si>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</si>
  <si>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</si>
  <si>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</si>
  <si>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</si>
  <si>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</si>
  <si>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</si>
  <si>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</si>
  <si>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</si>
  <si>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</si>
  <si>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</si>
  <si>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</si>
  <si>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</si>
  <si>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</si>
  <si>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</si>
  <si>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</si>
  <si>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</si>
  <si>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</si>
  <si>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</si>
  <si>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</si>
  <si>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</si>
  <si>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</si>
  <si>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</si>
  <si>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</si>
  <si>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</si>
  <si>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</si>
  <si>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</si>
  <si>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</si>
  <si>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</si>
  <si>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</si>
  <si>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</si>
  <si>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</si>
  <si>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</si>
  <si>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</si>
  <si>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</si>
  <si>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</si>
  <si>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</si>
  <si>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</si>
  <si>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</si>
  <si>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</si>
  <si>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</si>
  <si>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</si>
  <si>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</si>
  <si>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</si>
  <si>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</si>
  <si>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</si>
  <si>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Lucie Bezvodová</t>
  </si>
  <si>
    <t>Enjoy Grey Apeiron</t>
  </si>
  <si>
    <t>Australský ovčák</t>
  </si>
  <si>
    <t>Jitka Skaličková</t>
  </si>
  <si>
    <t>Bjarte Tulla Sannur Rydgadur</t>
  </si>
  <si>
    <t>Labradorský retrívr</t>
  </si>
  <si>
    <t>Leona Petrová</t>
  </si>
  <si>
    <t>Lessie Cofi Capito</t>
  </si>
  <si>
    <t>Gabriela Vatková</t>
  </si>
  <si>
    <t>Everest Valkar</t>
  </si>
  <si>
    <t>Aisha Bella Fanneli</t>
  </si>
  <si>
    <t>Border kolie</t>
  </si>
  <si>
    <t>Petra Heger</t>
  </si>
  <si>
    <t>Be Crazy Brexie Danaishe</t>
  </si>
  <si>
    <t>Zuzana Piskačová</t>
  </si>
  <si>
    <t>Babu</t>
  </si>
  <si>
    <t>Kříženec</t>
  </si>
  <si>
    <t>Martina Zajptová</t>
  </si>
  <si>
    <t>Amy Kerský chlupáč</t>
  </si>
  <si>
    <t>Papillon</t>
  </si>
  <si>
    <t>Kateřina Uriková</t>
  </si>
  <si>
    <t>Desire To Sin My Divines</t>
  </si>
  <si>
    <t>Stafordširský bulteriér</t>
  </si>
  <si>
    <t>Ilona Sorner</t>
  </si>
  <si>
    <t>Cherry Blossom z Ďáblovy studánky</t>
  </si>
  <si>
    <t>Sheltie</t>
  </si>
  <si>
    <t>Adéla Klečková</t>
  </si>
  <si>
    <t>Asklépios ze Zámecké zahrady</t>
  </si>
  <si>
    <t>Krátkosrstá kolie</t>
  </si>
  <si>
    <t>Petra Fialová</t>
  </si>
  <si>
    <t>Abra Violet Rehabenátky</t>
  </si>
  <si>
    <t>Obedience zkoušky Brandýs nad Labem</t>
  </si>
  <si>
    <t>Petra Štolová</t>
  </si>
  <si>
    <t>Alexandra Křivohlavá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</si>
</sst>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I16" sqref="I16"/>
    </sheetView>
  </sheetViews>
  <sheetFormatPr defaultColWidth="8.796875" defaultRowHeight="14.4" x14ac:dyDescent="0.3"/>
  <cols>
    <col min="1" max="1" width="8.19921875" style="4" customWidth="1"/>
    <col min="2" max="2" width="25.1992187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19921875" style="4" customWidth="1"/>
    <col min="8" max="8" width="20.69921875" style="4" customWidth="1"/>
    <col min="9" max="9" width="33.69921875" style="4" customWidth="1"/>
    <col min="10" max="10" width="20.69921875" style="4" customWidth="1"/>
    <col min="11" max="11" width="33.69921875" style="4" customWidth="1"/>
    <col min="12" max="1025" width="8.1992187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85</v>
      </c>
      <c r="D2" s="67" t="s">
        <v>86</v>
      </c>
      <c r="E2" s="7" t="s">
        <v>9</v>
      </c>
      <c r="F2" s="8"/>
      <c r="H2" s="9" t="s">
        <v>7</v>
      </c>
      <c r="I2" s="83" t="s">
        <v>107</v>
      </c>
      <c r="J2" s="83"/>
      <c r="K2" s="83"/>
    </row>
    <row r="3" spans="1:11" ht="15.6" x14ac:dyDescent="0.3">
      <c r="A3" s="5">
        <v>2</v>
      </c>
      <c r="B3" s="67" t="s">
        <v>87</v>
      </c>
      <c r="C3" s="67" t="s">
        <v>88</v>
      </c>
      <c r="D3" s="67" t="s">
        <v>89</v>
      </c>
      <c r="E3" s="7" t="s">
        <v>9</v>
      </c>
      <c r="F3" s="8"/>
      <c r="H3" s="10" t="s">
        <v>8</v>
      </c>
      <c r="I3" s="84" t="s">
        <v>115</v>
      </c>
      <c r="J3" s="84"/>
      <c r="K3" s="84"/>
    </row>
    <row r="4" spans="1:11" ht="16.2" thickBot="1" x14ac:dyDescent="0.35">
      <c r="A4" s="5">
        <v>3</v>
      </c>
      <c r="B4" s="67" t="s">
        <v>90</v>
      </c>
      <c r="C4" s="67" t="s">
        <v>91</v>
      </c>
      <c r="D4" s="67" t="s">
        <v>86</v>
      </c>
      <c r="E4" s="7" t="s">
        <v>9</v>
      </c>
      <c r="F4" s="8"/>
      <c r="H4" s="11" t="s">
        <v>10</v>
      </c>
      <c r="I4" s="85">
        <v>45583</v>
      </c>
      <c r="J4" s="85"/>
      <c r="K4" s="85"/>
    </row>
    <row r="5" spans="1:11" ht="16.2" thickBot="1" x14ac:dyDescent="0.35">
      <c r="A5" s="5">
        <v>4</v>
      </c>
      <c r="B5" s="67" t="s">
        <v>92</v>
      </c>
      <c r="C5" s="67" t="s">
        <v>93</v>
      </c>
      <c r="D5" s="67" t="s">
        <v>86</v>
      </c>
      <c r="E5" s="7" t="s">
        <v>9</v>
      </c>
      <c r="F5" s="8"/>
    </row>
    <row r="6" spans="1:11" ht="18" x14ac:dyDescent="0.35">
      <c r="A6" s="5">
        <v>5</v>
      </c>
      <c r="B6" s="67" t="s">
        <v>84</v>
      </c>
      <c r="C6" s="67" t="s">
        <v>94</v>
      </c>
      <c r="D6" s="67" t="s">
        <v>95</v>
      </c>
      <c r="E6" s="7" t="s">
        <v>9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96</v>
      </c>
      <c r="C7" s="67" t="s">
        <v>97</v>
      </c>
      <c r="D7" s="67" t="s">
        <v>95</v>
      </c>
      <c r="E7" s="7" t="s">
        <v>9</v>
      </c>
      <c r="F7" s="8"/>
      <c r="H7" s="12" t="s">
        <v>12</v>
      </c>
      <c r="I7" s="13" t="s">
        <v>116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98</v>
      </c>
      <c r="C8" s="67" t="s">
        <v>99</v>
      </c>
      <c r="D8" s="67" t="s">
        <v>100</v>
      </c>
      <c r="E8" s="7" t="s">
        <v>9</v>
      </c>
      <c r="F8" s="8"/>
      <c r="H8" s="15" t="s">
        <v>15</v>
      </c>
      <c r="I8" s="16" t="s">
        <v>117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101</v>
      </c>
      <c r="C9" s="67" t="s">
        <v>102</v>
      </c>
      <c r="D9" s="67" t="s">
        <v>103</v>
      </c>
      <c r="E9" s="7" t="s">
        <v>9</v>
      </c>
      <c r="F9" s="8"/>
    </row>
    <row r="10" spans="1:11" ht="18" x14ac:dyDescent="0.35">
      <c r="A10" s="5">
        <v>9</v>
      </c>
      <c r="B10" s="67" t="s">
        <v>104</v>
      </c>
      <c r="C10" s="67" t="s">
        <v>105</v>
      </c>
      <c r="D10" s="67" t="s">
        <v>106</v>
      </c>
      <c r="E10" s="7" t="s">
        <v>21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107</v>
      </c>
      <c r="C11" s="67" t="s">
        <v>108</v>
      </c>
      <c r="D11" s="67" t="s">
        <v>109</v>
      </c>
      <c r="E11" s="7" t="s">
        <v>21</v>
      </c>
      <c r="F11" s="8"/>
      <c r="H11" s="18" t="s">
        <v>12</v>
      </c>
      <c r="I11" s="13" t="s">
        <v>116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110</v>
      </c>
      <c r="C12" s="67" t="s">
        <v>111</v>
      </c>
      <c r="D12" s="67" t="s">
        <v>112</v>
      </c>
      <c r="E12" s="7" t="s">
        <v>17</v>
      </c>
      <c r="F12" s="8"/>
      <c r="H12" s="20" t="s">
        <v>15</v>
      </c>
      <c r="I12" s="16" t="s">
        <v>117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113</v>
      </c>
      <c r="C13" s="67" t="s">
        <v>114</v>
      </c>
      <c r="D13" s="67" t="s">
        <v>95</v>
      </c>
      <c r="E13" s="7" t="s">
        <v>17</v>
      </c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 t="s">
        <v>116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117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3"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Startovka!B8</f>
        <v>Zuzana Piskačová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Startovka!C8</f>
        <v>Babu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Startovka!D8</f>
        <v>Kříženec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Startovka!E8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Výsledky!G8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6.5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19.5</v>
      </c>
      <c r="H18" s="64">
        <f t="shared" ref="H18:H27" si="0">SUM(D18*F18)</f>
        <v>19.5</v>
      </c>
      <c r="I18" s="64">
        <f t="shared" ref="I18:I27" si="1">SUM(((D18+E18)*F18)/2)</f>
        <v>9.75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209.5</v>
      </c>
      <c r="E28" s="101"/>
      <c r="F28" s="101"/>
      <c r="G28" s="101"/>
      <c r="H28" s="64">
        <f>SUM(G18:G27)</f>
        <v>209.5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T8"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Startovka!B9</f>
        <v>Martina Zajptová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Startovka!C9</f>
        <v>Amy Kerský chlupáč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Startovka!D9</f>
        <v>Papillon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Startovka!E9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Výsledky!G9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11.25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7.5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196.5</v>
      </c>
      <c r="E28" s="101"/>
      <c r="F28" s="101"/>
      <c r="G28" s="101"/>
      <c r="H28" s="64">
        <f>SUM(G18:G27)</f>
        <v>196.5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2" workbookViewId="0">
      <selection activeCell="D26" sqref="D26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Startovka!B10</f>
        <v>Kateřina Uriková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Startovka!C10</f>
        <v>Desire To Sin My Divines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Startovka!D10</f>
        <v>Stafordširský bulteriér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Startovka!E10</f>
        <v>OB1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Výsledky!G10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287.5</v>
      </c>
      <c r="E28" s="101"/>
      <c r="F28" s="101"/>
      <c r="G28" s="101"/>
      <c r="H28" s="64">
        <f>SUM(G18:G27)</f>
        <v>287.5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Startovka!B11</f>
        <v>Ilona Sorner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Startovka!C11</f>
        <v>Cherry Blossom z Ďáblovy studánky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Startovka!D11</f>
        <v>Sheltie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Startovka!E11</f>
        <v>OB1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Výsledky!G11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142</v>
      </c>
      <c r="E28" s="101"/>
      <c r="F28" s="101"/>
      <c r="G28" s="101"/>
      <c r="H28" s="64">
        <f>SUM(G18:G27)</f>
        <v>142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2" workbookViewId="0">
      <selection activeCell="D27" sqref="D2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Startovka!B12</f>
        <v>Adéla Klečková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Startovka!C12</f>
        <v>Asklépios ze Zámecké zahrady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Startovka!D12</f>
        <v>Krátkosrstá kolie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Startovka!E12</f>
        <v>OB-Z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Výsledky!G12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>SUM(D25*F25)</f>
        <v>20</v>
      </c>
      <c r="I25" s="64">
        <f>SUM(((D25+E25)*F25)/2)</f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>SUM(D26*F26)</f>
        <v>30</v>
      </c>
      <c r="I26" s="64">
        <f>SUM(((D26+E26)*F26)/2)</f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169</v>
      </c>
      <c r="E28" s="101"/>
      <c r="F28" s="101"/>
      <c r="G28" s="101"/>
      <c r="H28" s="64">
        <f>SUM(G18:G27)</f>
        <v>169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abSelected="1" topLeftCell="A2" workbookViewId="0">
      <selection activeCell="D29" sqref="D29:G29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Startovka!B13</f>
        <v>Petra Fialová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Startovka!C13</f>
        <v>Abra Violet Rehabenátky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Startovka!D13</f>
        <v>Border kolie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Startovka!A13</f>
        <v>12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Startovka!E13</f>
        <v>OB-Z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Výsledky!G13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7.5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22.5</v>
      </c>
      <c r="H19" s="64">
        <f t="shared" si="0"/>
        <v>22.5</v>
      </c>
      <c r="I19" s="64">
        <f t="shared" si="1"/>
        <v>11.25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288.5</v>
      </c>
      <c r="E28" s="101"/>
      <c r="F28" s="101"/>
      <c r="G28" s="101"/>
      <c r="H28" s="64">
        <f>SUM(G18:G27)</f>
        <v>288.5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F10" sqref="F10"/>
    </sheetView>
  </sheetViews>
  <sheetFormatPr defaultColWidth="8.796875" defaultRowHeight="14.4" x14ac:dyDescent="0.3"/>
  <cols>
    <col min="1" max="1" width="6.69921875" style="4" customWidth="1"/>
    <col min="2" max="2" width="35.296875" style="4" customWidth="1"/>
    <col min="3" max="3" width="5.296875" style="4" customWidth="1"/>
    <col min="4" max="4" width="0.796875" style="4" customWidth="1"/>
    <col min="5" max="5" width="6.69921875" style="4" customWidth="1"/>
    <col min="6" max="6" width="37.19921875" style="4" bestFit="1" customWidth="1"/>
    <col min="7" max="7" width="5.296875" style="4" customWidth="1"/>
    <col min="8" max="8" width="0.796875" style="4" customWidth="1"/>
    <col min="9" max="9" width="7" style="4" customWidth="1"/>
    <col min="10" max="10" width="58.796875" style="4" bestFit="1" customWidth="1"/>
    <col min="11" max="11" width="5.296875" style="4" customWidth="1"/>
    <col min="12" max="12" width="0.69921875" style="4" customWidth="1"/>
    <col min="13" max="13" width="6.69921875" style="4" customWidth="1"/>
    <col min="14" max="14" width="64.5" style="4" bestFit="1" customWidth="1"/>
    <col min="15" max="15" width="5.296875" style="4" customWidth="1"/>
    <col min="16" max="1024" width="8.1992187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36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70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37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32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32</v>
      </c>
      <c r="G5" s="34">
        <f t="shared" si="0"/>
        <v>4</v>
      </c>
      <c r="I5" s="37">
        <v>3</v>
      </c>
      <c r="J5" s="38" t="s">
        <v>33</v>
      </c>
      <c r="K5" s="37">
        <f t="shared" si="1"/>
        <v>4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39</v>
      </c>
      <c r="C6" s="34">
        <f t="shared" si="3"/>
        <v>3</v>
      </c>
      <c r="D6" s="36"/>
      <c r="E6" s="37">
        <v>4</v>
      </c>
      <c r="F6" s="38" t="s">
        <v>40</v>
      </c>
      <c r="G6" s="34">
        <f t="shared" si="0"/>
        <v>4</v>
      </c>
      <c r="I6" s="37">
        <v>4</v>
      </c>
      <c r="J6" s="38" t="s">
        <v>69</v>
      </c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 t="s">
        <v>33</v>
      </c>
      <c r="G7" s="34">
        <f t="shared" si="0"/>
        <v>4</v>
      </c>
      <c r="I7" s="37">
        <v>5</v>
      </c>
      <c r="J7" s="38" t="s">
        <v>32</v>
      </c>
      <c r="K7" s="37">
        <f t="shared" si="1"/>
        <v>4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74</v>
      </c>
      <c r="C8" s="34">
        <f t="shared" si="3"/>
        <v>3</v>
      </c>
      <c r="D8" s="36"/>
      <c r="E8" s="37">
        <v>6</v>
      </c>
      <c r="F8" s="38" t="s">
        <v>77</v>
      </c>
      <c r="G8" s="34">
        <f t="shared" si="0"/>
        <v>3</v>
      </c>
      <c r="I8" s="37">
        <v>6</v>
      </c>
      <c r="J8" s="38" t="s">
        <v>35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34</v>
      </c>
      <c r="C9" s="34">
        <f t="shared" si="3"/>
        <v>4</v>
      </c>
      <c r="D9" s="36"/>
      <c r="E9" s="37">
        <v>7</v>
      </c>
      <c r="F9" s="38" t="s">
        <v>34</v>
      </c>
      <c r="G9" s="34">
        <f t="shared" si="0"/>
        <v>4</v>
      </c>
      <c r="I9" s="37">
        <v>7</v>
      </c>
      <c r="J9" s="38" t="s">
        <v>78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81</v>
      </c>
      <c r="G10" s="34">
        <f t="shared" si="0"/>
        <v>4</v>
      </c>
      <c r="I10" s="37">
        <v>8</v>
      </c>
      <c r="J10" s="38" t="s">
        <v>38</v>
      </c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73</v>
      </c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2" sqref="A2"/>
    </sheetView>
  </sheetViews>
  <sheetFormatPr defaultColWidth="8.796875" defaultRowHeight="14.4" x14ac:dyDescent="0.3"/>
  <cols>
    <col min="1" max="1" width="8.1992187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69921875" style="4" customWidth="1"/>
    <col min="7" max="7" width="16" style="4" bestFit="1" customWidth="1"/>
    <col min="8" max="8" width="11.296875" style="4" customWidth="1"/>
    <col min="9" max="9" width="13.69921875" style="4" customWidth="1"/>
    <col min="10" max="1024" width="8.1992187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Lucie Bezvodová</v>
      </c>
      <c r="C2" s="70" t="str">
        <f>Startovka!C2</f>
        <v>Enjoy Grey Apeiron</v>
      </c>
      <c r="D2" s="70" t="str">
        <f>Startovka!D2</f>
        <v>Australský ovčák</v>
      </c>
      <c r="E2" s="70" t="str">
        <f>Startovka!E2</f>
        <v>OB2</v>
      </c>
      <c r="F2" s="70" t="str">
        <f>Startovka!I3</f>
        <v>Obedience zkoušky Brandýs nad Labem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4</v>
      </c>
      <c r="H2" s="72">
        <f>'1'!D28</f>
        <v>201.5</v>
      </c>
      <c r="I2" s="73" t="str">
        <f>'1'!D29</f>
        <v>Dobře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>
        <f t="shared" ref="M2:M33" si="3">IF(E2="OB2",(H2)," ")</f>
        <v>201.5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Jitka Skaličková</v>
      </c>
      <c r="C3" s="70" t="str">
        <f>Startovka!C3</f>
        <v>Bjarte Tulla Sannur Rydgadur</v>
      </c>
      <c r="D3" s="70" t="str">
        <f>Startovka!D3</f>
        <v>Labradorský retrívr</v>
      </c>
      <c r="E3" s="70" t="str">
        <f>Startovka!E3</f>
        <v>OB2</v>
      </c>
      <c r="F3" s="70" t="str">
        <f>Startovka!I3</f>
        <v>Obedience zkoušky Brandýs nad Labem</v>
      </c>
      <c r="G3" s="70">
        <f t="shared" si="0"/>
        <v>1</v>
      </c>
      <c r="H3" s="74">
        <f>'2'!D28</f>
        <v>225.5</v>
      </c>
      <c r="I3" s="75" t="str">
        <f>'2'!D29</f>
        <v>Velmi dobře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>
        <f t="shared" si="3"/>
        <v>225.5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Leona Petrová</v>
      </c>
      <c r="C4" s="70" t="str">
        <f>Startovka!C4</f>
        <v>Lessie Cofi Capito</v>
      </c>
      <c r="D4" s="70" t="str">
        <f>Startovka!D4</f>
        <v>Australský ovčák</v>
      </c>
      <c r="E4" s="70" t="str">
        <f>Startovka!E4</f>
        <v>OB2</v>
      </c>
      <c r="F4" s="70" t="str">
        <f>Startovka!I3</f>
        <v>Obedience zkoušky Brandýs nad Labem</v>
      </c>
      <c r="G4" s="71">
        <f t="shared" si="0"/>
        <v>6</v>
      </c>
      <c r="H4" s="72">
        <f>'3'!D28</f>
        <v>182</v>
      </c>
      <c r="I4" s="75" t="str">
        <f>'3'!D29</f>
        <v>Nehodnocen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>
        <f t="shared" si="3"/>
        <v>182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Gabriela Vatková</v>
      </c>
      <c r="C5" s="70" t="str">
        <f>Startovka!C5</f>
        <v>Everest Valkar</v>
      </c>
      <c r="D5" s="70" t="str">
        <f>Startovka!D5</f>
        <v>Australský ovčák</v>
      </c>
      <c r="E5" s="70" t="str">
        <f>Startovka!E5</f>
        <v>OB2</v>
      </c>
      <c r="F5" s="70" t="str">
        <f>Startovka!I3</f>
        <v>Obedience zkoušky Brandýs nad Labem</v>
      </c>
      <c r="G5" s="70" t="e">
        <f t="shared" si="0"/>
        <v>#N/A</v>
      </c>
      <c r="H5" s="74" t="str">
        <f>'4'!D28</f>
        <v>0</v>
      </c>
      <c r="I5" s="75" t="str">
        <f>'4'!D29</f>
        <v>Diskvalifikace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>0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Lucie Bezvodová</v>
      </c>
      <c r="C6" s="70" t="str">
        <f>Startovka!C6</f>
        <v>Aisha Bella Fanneli</v>
      </c>
      <c r="D6" s="70" t="str">
        <f>Startovka!D6</f>
        <v>Border kolie</v>
      </c>
      <c r="E6" s="70" t="str">
        <f>Startovka!E6</f>
        <v>OB2</v>
      </c>
      <c r="F6" s="70" t="str">
        <f>Startovka!I3</f>
        <v>Obedience zkoušky Brandýs nad Labem</v>
      </c>
      <c r="G6" s="71">
        <f t="shared" si="0"/>
        <v>2</v>
      </c>
      <c r="H6" s="72">
        <f>'5'!D28</f>
        <v>225</v>
      </c>
      <c r="I6" s="75" t="str">
        <f>'5'!D29</f>
        <v>Velmi dobře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>
        <f t="shared" si="3"/>
        <v>225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Petra Heger</v>
      </c>
      <c r="C7" s="70" t="str">
        <f>Startovka!C7</f>
        <v>Be Crazy Brexie Danaishe</v>
      </c>
      <c r="D7" s="70" t="str">
        <f>Startovka!D7</f>
        <v>Border kolie</v>
      </c>
      <c r="E7" s="70" t="str">
        <f>Startovka!E7</f>
        <v>OB2</v>
      </c>
      <c r="F7" s="70" t="str">
        <f>Startovka!I3</f>
        <v>Obedience zkoušky Brandýs nad Labem</v>
      </c>
      <c r="G7" s="70">
        <f t="shared" si="0"/>
        <v>7</v>
      </c>
      <c r="H7" s="72">
        <f>'6'!D28</f>
        <v>149</v>
      </c>
      <c r="I7" s="75" t="str">
        <f>'6'!D29</f>
        <v>Nehodnocen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>
        <f t="shared" si="3"/>
        <v>149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Zuzana Piskačová</v>
      </c>
      <c r="C8" s="70" t="str">
        <f>Startovka!C8</f>
        <v>Babu</v>
      </c>
      <c r="D8" s="70" t="str">
        <f>Startovka!D8</f>
        <v>Kříženec</v>
      </c>
      <c r="E8" s="70" t="str">
        <f>Startovka!E8</f>
        <v>OB2</v>
      </c>
      <c r="F8" s="70" t="str">
        <f>Startovka!I3</f>
        <v>Obedience zkoušky Brandýs nad Labem</v>
      </c>
      <c r="G8" s="71">
        <f t="shared" si="0"/>
        <v>3</v>
      </c>
      <c r="H8" s="74">
        <f>'7'!D28</f>
        <v>209.5</v>
      </c>
      <c r="I8" s="75" t="str">
        <f>'7'!D29</f>
        <v>Dobře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>
        <f t="shared" si="3"/>
        <v>209.5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Martina Zajptová</v>
      </c>
      <c r="C9" s="70" t="str">
        <f>Startovka!C9</f>
        <v>Amy Kerský chlupáč</v>
      </c>
      <c r="D9" s="70" t="str">
        <f>Startovka!D9</f>
        <v>Papillon</v>
      </c>
      <c r="E9" s="70" t="str">
        <f>Startovka!E9</f>
        <v>OB2</v>
      </c>
      <c r="F9" s="70" t="str">
        <f>Startovka!I3</f>
        <v>Obedience zkoušky Brandýs nad Labem</v>
      </c>
      <c r="G9" s="70">
        <f t="shared" si="0"/>
        <v>5</v>
      </c>
      <c r="H9" s="72">
        <f>'8'!D28</f>
        <v>196.5</v>
      </c>
      <c r="I9" s="75" t="str">
        <f>'8'!D29</f>
        <v>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>
        <f t="shared" si="3"/>
        <v>196.5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Kateřina Uriková</v>
      </c>
      <c r="C10" s="70" t="str">
        <f>Startovka!C10</f>
        <v>Desire To Sin My Divines</v>
      </c>
      <c r="D10" s="70" t="str">
        <f>Startovka!D10</f>
        <v>Stafordširský bulteriér</v>
      </c>
      <c r="E10" s="70" t="str">
        <f>Startovka!E10</f>
        <v>OB1</v>
      </c>
      <c r="F10" s="70" t="str">
        <f>Startovka!I3</f>
        <v>Obedience zkoušky Brandýs nad Labem</v>
      </c>
      <c r="G10" s="71">
        <f t="shared" si="0"/>
        <v>1</v>
      </c>
      <c r="H10" s="74">
        <f>'9'!D28</f>
        <v>287.5</v>
      </c>
      <c r="I10" s="75" t="str">
        <f>'9'!D29</f>
        <v>Výborně</v>
      </c>
      <c r="J10" s="41"/>
      <c r="K10" s="43" t="str">
        <f t="shared" si="1"/>
        <v xml:space="preserve"> </v>
      </c>
      <c r="L10" s="43">
        <f t="shared" si="2"/>
        <v>287.5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Ilona Sorner</v>
      </c>
      <c r="C11" s="70" t="str">
        <f>Startovka!C11</f>
        <v>Cherry Blossom z Ďáblovy studánky</v>
      </c>
      <c r="D11" s="70" t="str">
        <f>Startovka!D11</f>
        <v>Sheltie</v>
      </c>
      <c r="E11" s="70" t="str">
        <f>Startovka!E11</f>
        <v>OB1</v>
      </c>
      <c r="F11" s="70" t="str">
        <f>Startovka!I3</f>
        <v>Obedience zkoušky Brandýs nad Labem</v>
      </c>
      <c r="G11" s="70">
        <f t="shared" si="0"/>
        <v>2</v>
      </c>
      <c r="H11" s="72">
        <f>'10'!D28</f>
        <v>142</v>
      </c>
      <c r="I11" s="75" t="str">
        <f>'10'!D29</f>
        <v>Nehodnocen</v>
      </c>
      <c r="J11" s="41"/>
      <c r="K11" s="43" t="str">
        <f t="shared" si="1"/>
        <v xml:space="preserve"> </v>
      </c>
      <c r="L11" s="43">
        <f t="shared" si="2"/>
        <v>142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Adéla Klečková</v>
      </c>
      <c r="C12" s="70" t="str">
        <f>Startovka!C12</f>
        <v>Asklépios ze Zámecké zahrady</v>
      </c>
      <c r="D12" s="70" t="str">
        <f>Startovka!D12</f>
        <v>Krátkosrstá kolie</v>
      </c>
      <c r="E12" s="70" t="str">
        <f>Startovka!E12</f>
        <v>OB-Z</v>
      </c>
      <c r="F12" s="70" t="str">
        <f>Startovka!I3</f>
        <v>Obedience zkoušky Brandýs nad Labem</v>
      </c>
      <c r="G12" s="71">
        <f t="shared" si="0"/>
        <v>2</v>
      </c>
      <c r="H12" s="72">
        <f>'11'!D28</f>
        <v>169</v>
      </c>
      <c r="I12" s="75" t="str">
        <f>'11'!D29</f>
        <v>Nehodnocen</v>
      </c>
      <c r="J12" s="41"/>
      <c r="K12" s="43">
        <f t="shared" si="1"/>
        <v>169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Petra Fialová</v>
      </c>
      <c r="C13" s="70" t="str">
        <f>Startovka!C13</f>
        <v>Abra Violet Rehabenátky</v>
      </c>
      <c r="D13" s="70" t="str">
        <f>Startovka!D13</f>
        <v>Border kolie</v>
      </c>
      <c r="E13" s="70" t="str">
        <f>Startovka!E13</f>
        <v>OB-Z</v>
      </c>
      <c r="F13" s="70" t="str">
        <f>Startovka!I3</f>
        <v>Obedience zkoušky Brandýs nad Labem</v>
      </c>
      <c r="G13" s="70">
        <f t="shared" si="0"/>
        <v>1</v>
      </c>
      <c r="H13" s="74">
        <f>'12'!D28</f>
        <v>288.5</v>
      </c>
      <c r="I13" s="75" t="str">
        <f>'12'!D29</f>
        <v>Výborně</v>
      </c>
      <c r="J13" s="41"/>
      <c r="K13" s="43">
        <f t="shared" si="1"/>
        <v>288.5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Obedience zkoušky Brandýs nad Labem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Obedience zkoušky Brandýs nad Labem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Obedience zkoušky Brandýs nad Labem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Obedience zkoušky Brandýs nad Labem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Obedience zkoušky Brandýs nad Labem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Obedience zkoušky Brandýs nad Labem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Obedience zkoušky Brandýs nad Labem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Obedience zkoušky Brandýs nad Labem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Obedience zkoušky Brandýs nad Labem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Obedience zkoušky Brandýs nad Labem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Obedience zkoušky Brandýs nad Labem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Obedience zkoušky Brandýs nad Labem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Obedience zkoušky Brandýs nad Labem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Obedience zkoušky Brandýs nad Labem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Obedience zkoušky Brandýs nad Labem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Obedience zkoušky Brandýs nad Labem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Obedience zkoušky Brandýs nad Labem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Obedience zkoušky Brandýs nad Labem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Obedience zkoušky Brandýs nad Labem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Obedience zkoušky Brandýs nad Labem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Obedience zkoušky Brandýs nad Labem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Obedience zkoušky Brandýs nad Labem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Obedience zkoušky Brandýs nad Labem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Obedience zkoušky Brandýs nad Labem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Obedience zkoušky Brandýs nad Labem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Obedience zkoušky Brandýs nad Labem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Obedience zkoušky Brandýs nad Labem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Obedience zkoušky Brandýs nad Labem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Obedience zkoušky Brandýs nad Labem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Obedience zkoušky Brandýs nad Labem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Obedience zkoušky Brandýs nad Labem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Obedience zkoušky Brandýs nad Labem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Obedience zkoušky Brandýs nad Labem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Obedience zkoušky Brandýs nad Labem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Obedience zkoušky Brandýs nad Labem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Obedience zkoušky Brandýs nad Labem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Obedience zkoušky Brandýs nad Labem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Obedience zkoušky Brandýs nad Labem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landscape" horizontalDpi="0" verticalDpi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8" workbookViewId="0">
      <selection activeCell="C32" sqref="C32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Startovka!B2</f>
        <v>Lucie Bezvodová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Startovka!C2</f>
        <v>Enjoy Grey Apeiron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Startovka!D2</f>
        <v>Australský ovčák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Startovka!E2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Výsledky!G2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11.25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201.5</v>
      </c>
      <c r="E28" s="101"/>
      <c r="F28" s="101"/>
      <c r="G28" s="101"/>
      <c r="H28" s="64">
        <f>SUM(G18:G27)</f>
        <v>201.5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6" workbookViewId="0">
      <selection activeCell="D34" sqref="D34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Startovka!B3</f>
        <v>Jitka Skaličková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Startovka!C3</f>
        <v>Bjarte Tulla Sannur Rydgadur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Startovka!D3</f>
        <v>Labradorský retrívr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Startovka!E3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21</v>
      </c>
      <c r="H18" s="64">
        <f t="shared" ref="H18:H27" si="0">SUM(D18*F18)</f>
        <v>21</v>
      </c>
      <c r="I18" s="64">
        <f t="shared" ref="I18:I27" si="1">SUM(((D18+E18)*F18)/2)</f>
        <v>10.5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6.5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19.5</v>
      </c>
      <c r="H23" s="64">
        <f t="shared" si="0"/>
        <v>19.5</v>
      </c>
      <c r="I23" s="64">
        <f t="shared" si="1"/>
        <v>9.75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225.5</v>
      </c>
      <c r="E28" s="101"/>
      <c r="F28" s="101"/>
      <c r="G28" s="101"/>
      <c r="H28" s="64">
        <f>SUM(G18:G27)</f>
        <v>225.5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4"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Startovka!B4</f>
        <v>Leona Petrová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Startovka!C4</f>
        <v>Lessie Cofi Capito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Startovka!D4</f>
        <v>Australský ovčák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Startovka!E4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Výsledky!G4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21</v>
      </c>
      <c r="H18" s="64">
        <f t="shared" ref="H18:H27" si="0">SUM(D18*F18)</f>
        <v>21</v>
      </c>
      <c r="I18" s="64">
        <f t="shared" ref="I18:I27" si="1">SUM(((D18+E18)*F18)/2)</f>
        <v>10.5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182</v>
      </c>
      <c r="E28" s="101"/>
      <c r="F28" s="101"/>
      <c r="G28" s="101"/>
      <c r="H28" s="64">
        <f>SUM(G18:G27)</f>
        <v>182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5" zoomScale="157" workbookViewId="0">
      <selection activeCell="C35" sqref="C35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Startovka!B5</f>
        <v>Gabriela Vatková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Startovka!C5</f>
        <v>Everest Valkar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Startovka!D5</f>
        <v>Australský ovčák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Startovka!E5</f>
        <v>OB2</v>
      </c>
      <c r="D13" s="100" t="s">
        <v>64</v>
      </c>
      <c r="E13" s="100"/>
      <c r="F13" s="100"/>
      <c r="G13" s="51" t="s">
        <v>45</v>
      </c>
    </row>
    <row r="14" spans="1:11" ht="19.95" customHeight="1" x14ac:dyDescent="0.3">
      <c r="A14" s="95" t="s">
        <v>65</v>
      </c>
      <c r="B14" s="95"/>
      <c r="C14" s="48" t="e">
        <f>Výsledky!G5</f>
        <v>#N/A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 t="str">
        <f>IF(G13="ano","0",IF(G14="ano",H28-20,SUM(G18:G27)))</f>
        <v>0</v>
      </c>
      <c r="E28" s="101"/>
      <c r="F28" s="101"/>
      <c r="G28" s="101"/>
      <c r="H28" s="64">
        <f>SUM(G18:G27)</f>
        <v>52.5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Diskvalifikace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2"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Startovka!B6</f>
        <v>Lucie Bezvodová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Startovka!C6</f>
        <v>Aisha Bella Fanneli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Startovka!D6</f>
        <v>Border kolie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Startovka!E6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Výsledky!G6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6.5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13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6.5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19.5</v>
      </c>
      <c r="H23" s="64">
        <f t="shared" si="0"/>
        <v>19.5</v>
      </c>
      <c r="I23" s="64">
        <f t="shared" si="1"/>
        <v>9.75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225</v>
      </c>
      <c r="E28" s="101"/>
      <c r="F28" s="101"/>
      <c r="G28" s="101"/>
      <c r="H28" s="64">
        <f>SUM(G18:G27)</f>
        <v>225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3" workbookViewId="0">
      <selection activeCell="D28" sqref="D28:G28"/>
    </sheetView>
  </sheetViews>
  <sheetFormatPr defaultColWidth="8.796875"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6992187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1992187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Ilona Sorner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Obedience zkoušky Brandýs nad Labem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45583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Alexandra Křivohlavá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19.95" customHeight="1" x14ac:dyDescent="0.3">
      <c r="A9" s="95" t="s">
        <v>57</v>
      </c>
      <c r="B9" s="95"/>
      <c r="C9" s="48" t="str">
        <f>Startovka!B7</f>
        <v>Petra Heger</v>
      </c>
      <c r="D9" s="96" t="s">
        <v>58</v>
      </c>
      <c r="E9" s="96"/>
      <c r="F9" s="96"/>
      <c r="G9" s="96"/>
    </row>
    <row r="10" spans="1:11" ht="19.95" customHeight="1" x14ac:dyDescent="0.3">
      <c r="A10" s="95" t="s">
        <v>59</v>
      </c>
      <c r="B10" s="95"/>
      <c r="C10" s="48" t="str">
        <f>Startovka!C7</f>
        <v>Be Crazy Brexie Danaishe</v>
      </c>
      <c r="D10" s="97" t="s">
        <v>60</v>
      </c>
      <c r="E10" s="97"/>
      <c r="F10" s="97"/>
      <c r="G10" s="97"/>
    </row>
    <row r="11" spans="1:11" ht="19.95" customHeight="1" x14ac:dyDescent="0.3">
      <c r="A11" s="95" t="s">
        <v>61</v>
      </c>
      <c r="B11" s="95"/>
      <c r="C11" s="48" t="str">
        <f>Startovka!D7</f>
        <v>Border kolie</v>
      </c>
      <c r="D11" s="97"/>
      <c r="E11" s="97"/>
      <c r="F11" s="97"/>
      <c r="G11" s="97"/>
    </row>
    <row r="12" spans="1:11" ht="19.95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19.95" customHeight="1" x14ac:dyDescent="0.3">
      <c r="A13" s="95" t="s">
        <v>63</v>
      </c>
      <c r="B13" s="95"/>
      <c r="C13" s="48" t="str">
        <f>Startovka!E7</f>
        <v>OB2</v>
      </c>
      <c r="D13" s="100" t="s">
        <v>64</v>
      </c>
      <c r="E13" s="100"/>
      <c r="F13" s="100"/>
      <c r="G13" s="51"/>
    </row>
    <row r="14" spans="1:11" ht="19.95" customHeight="1" x14ac:dyDescent="0.3">
      <c r="A14" s="95" t="s">
        <v>65</v>
      </c>
      <c r="B14" s="95"/>
      <c r="C14" s="48">
        <f>Výsledky!G7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Petra Štolová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Ovladatelnost na dálku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 a skok přes překážku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do stoje/sedu/lehu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149</v>
      </c>
      <c r="E28" s="101"/>
      <c r="F28" s="101"/>
      <c r="G28" s="101"/>
      <c r="H28" s="64">
        <f>SUM(G18:G27)</f>
        <v>149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2024-10-18T10:55:49Z</cp:lastPrinted>
  <dcterms:created xsi:type="dcterms:W3CDTF">2020-01-31T23:26:18Z</dcterms:created>
  <dcterms:modified xsi:type="dcterms:W3CDTF">2024-10-28T09:26:32Z</dcterms:modified>
</cp:coreProperties>
</file>